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lyrodriguezb\OneDrive - Alcaldia Mayor De Bogotá\SEGUIMIENTO VEHICULOS\TERPEL\PAGOS\PAGO 12\"/>
    </mc:Choice>
  </mc:AlternateContent>
  <bookViews>
    <workbookView xWindow="0" yWindow="0" windowWidth="28800" windowHeight="12330" firstSheet="1" activeTab="1"/>
  </bookViews>
  <sheets>
    <sheet name="Oculta" sheetId="10" state="hidden" r:id="rId1"/>
    <sheet name="Tabla" sheetId="4" r:id="rId2"/>
    <sheet name="Datos" sheetId="1" r:id="rId3"/>
    <sheet name="Ley Frontera" sheetId="11" state="hidden" r:id="rId4"/>
  </sheets>
  <externalReferences>
    <externalReference r:id="rId5"/>
  </externalReferences>
  <definedNames>
    <definedName name="_xlnm._FilterDatabase" localSheetId="2" hidden="1">Datos!$A$1:$Z$27</definedName>
    <definedName name="_xlnm.Print_Area" localSheetId="1">Tabla!$XFD$1</definedName>
    <definedName name="Cantidad">#REF!</definedName>
    <definedName name="EDS">Oculta!$A$3:$B$45</definedName>
    <definedName name="Volumen">Oculta!$A$3:$A$45</definedName>
  </definedNames>
  <calcPr calcId="162913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A1" i="4"/>
  <c r="B2" i="4" s="1"/>
  <c r="B1" i="10"/>
  <c r="B2" i="10" s="1"/>
  <c r="B40" i="10" s="1"/>
  <c r="A40" i="10" s="1"/>
  <c r="A1" i="10"/>
  <c r="A2" i="10" s="1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14" i="4"/>
  <c r="B15" i="10" l="1"/>
  <c r="A15" i="10" s="1"/>
  <c r="B42" i="10"/>
  <c r="A42" i="10" s="1"/>
  <c r="B44" i="10"/>
  <c r="A44" i="10" s="1"/>
  <c r="B36" i="10"/>
  <c r="A36" i="10" s="1"/>
  <c r="B7" i="10"/>
  <c r="A7" i="10" s="1"/>
  <c r="B3" i="10"/>
  <c r="A3" i="10" s="1"/>
  <c r="B30" i="10"/>
  <c r="A30" i="10" s="1"/>
  <c r="B22" i="10"/>
  <c r="A22" i="10" s="1"/>
  <c r="B32" i="10"/>
  <c r="A32" i="10" s="1"/>
  <c r="B11" i="10"/>
  <c r="A11" i="10" s="1"/>
  <c r="B19" i="10"/>
  <c r="A19" i="10" s="1"/>
  <c r="B6" i="10"/>
  <c r="A6" i="10" s="1"/>
  <c r="B20" i="10"/>
  <c r="A20" i="10" s="1"/>
  <c r="B5" i="10"/>
  <c r="A5" i="10" s="1"/>
  <c r="B8" i="10"/>
  <c r="A8" i="10" s="1"/>
  <c r="B38" i="10"/>
  <c r="A38" i="10" s="1"/>
  <c r="B4" i="10"/>
  <c r="A4" i="10" s="1"/>
  <c r="B37" i="10"/>
  <c r="A37" i="10" s="1"/>
  <c r="B16" i="10"/>
  <c r="A16" i="10" s="1"/>
  <c r="B24" i="10"/>
  <c r="A24" i="10" s="1"/>
  <c r="B43" i="10"/>
  <c r="A43" i="10" s="1"/>
  <c r="B31" i="10"/>
  <c r="A31" i="10" s="1"/>
  <c r="B27" i="10"/>
  <c r="A27" i="10" s="1"/>
  <c r="B33" i="10"/>
  <c r="A33" i="10" s="1"/>
  <c r="B26" i="10"/>
  <c r="A26" i="10" s="1"/>
  <c r="B23" i="10"/>
  <c r="A23" i="10" s="1"/>
  <c r="B41" i="10"/>
  <c r="A41" i="10" s="1"/>
  <c r="B39" i="10"/>
  <c r="A39" i="10" s="1"/>
  <c r="B28" i="10"/>
  <c r="A28" i="10" s="1"/>
  <c r="B9" i="10"/>
  <c r="A9" i="10" s="1"/>
  <c r="B14" i="10"/>
  <c r="A14" i="10" s="1"/>
  <c r="B21" i="10"/>
  <c r="A21" i="10" s="1"/>
  <c r="B10" i="10"/>
  <c r="A10" i="10" s="1"/>
  <c r="B45" i="10"/>
  <c r="A45" i="10" s="1"/>
  <c r="B25" i="10"/>
  <c r="A25" i="10" s="1"/>
  <c r="B18" i="10"/>
  <c r="A18" i="10" s="1"/>
  <c r="B13" i="10"/>
  <c r="A13" i="10" s="1"/>
  <c r="B34" i="10"/>
  <c r="A34" i="10" s="1"/>
  <c r="B35" i="10"/>
  <c r="A35" i="10" s="1"/>
  <c r="B17" i="10"/>
  <c r="A17" i="10" s="1"/>
  <c r="B12" i="10"/>
  <c r="A12" i="10" s="1"/>
  <c r="B29" i="10"/>
  <c r="A29" i="10" s="1"/>
</calcChain>
</file>

<file path=xl/sharedStrings.xml><?xml version="1.0" encoding="utf-8"?>
<sst xmlns="http://schemas.openxmlformats.org/spreadsheetml/2006/main" count="600" uniqueCount="251">
  <si>
    <t>Comprobante</t>
  </si>
  <si>
    <t>Fecha</t>
  </si>
  <si>
    <t>Hora</t>
  </si>
  <si>
    <t>Placa</t>
  </si>
  <si>
    <t>Producto</t>
  </si>
  <si>
    <t>Volumen</t>
  </si>
  <si>
    <t>Kilometraje</t>
  </si>
  <si>
    <t>Corte</t>
  </si>
  <si>
    <t>Estación de Servicio</t>
  </si>
  <si>
    <t>Total general</t>
  </si>
  <si>
    <t>Factura</t>
  </si>
  <si>
    <t>A</t>
  </si>
  <si>
    <t>G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</si>
  <si>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</si>
  <si>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</si>
  <si>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</si>
  <si>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</si>
  <si>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</si>
  <si>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</si>
  <si>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</si>
  <si>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</si>
  <si>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</si>
  <si>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</si>
  <si>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</si>
  <si>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</si>
  <si>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</si>
  <si>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</si>
  <si>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</si>
  <si>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</si>
  <si>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</si>
  <si>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</si>
  <si>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Datos</t>
  </si>
  <si>
    <t>Total Suma de Volumen</t>
  </si>
  <si>
    <t xml:space="preserve">REPORTE DE CONSUMOS </t>
  </si>
  <si>
    <t>Valor Factura</t>
  </si>
  <si>
    <t>Total Suma de Valor Factura</t>
  </si>
  <si>
    <t>Real</t>
  </si>
  <si>
    <t>BIOACEM B8</t>
  </si>
  <si>
    <t>A.C.P.M.</t>
  </si>
  <si>
    <t>GASOLINA CORRIENTE 8% OXIGENADA</t>
  </si>
  <si>
    <t>CORRIENTE</t>
  </si>
  <si>
    <t>BIOACEM B10</t>
  </si>
  <si>
    <t>BIODIESEL B10</t>
  </si>
  <si>
    <t>GASOLINA CORRIENTE</t>
  </si>
  <si>
    <t>GASOLINA EXTRA 8% OXIGENADA</t>
  </si>
  <si>
    <t>EXTRA</t>
  </si>
  <si>
    <t>BIODIESEL B8</t>
  </si>
  <si>
    <t xml:space="preserve">BIODIESEL B2                            </t>
  </si>
  <si>
    <t xml:space="preserve">ACPM                                    </t>
  </si>
  <si>
    <t>GASOLINA CORRIENTE OXIGENADA 10%</t>
  </si>
  <si>
    <t>BIOACEM B2</t>
  </si>
  <si>
    <t xml:space="preserve">BIOACEM B8                              </t>
  </si>
  <si>
    <t xml:space="preserve">BIODIESEL B5                            </t>
  </si>
  <si>
    <t xml:space="preserve">GASOLINA EXTRA OXIGENADA 10%            </t>
  </si>
  <si>
    <t xml:space="preserve">GASOLINA CORRIENTE 8% OXIGENADA         </t>
  </si>
  <si>
    <t xml:space="preserve">GASOLINA CORRIENTE OXIGENADA 10%        </t>
  </si>
  <si>
    <t xml:space="preserve">BIOACEM B7                              </t>
  </si>
  <si>
    <t xml:space="preserve">BIOACEM B2                              </t>
  </si>
  <si>
    <t>GASOLINA EXTRA OXIGENADA 10%</t>
  </si>
  <si>
    <t>GASOLINA EXTRA</t>
  </si>
  <si>
    <t>GASOLINA CORRIENTE 2% OXIGENADA</t>
  </si>
  <si>
    <t>GASOLINA CORRIENTE 3% OXIGENADA.</t>
  </si>
  <si>
    <t>GASOLINA CORRIENTE 4% OXIGENADA</t>
  </si>
  <si>
    <t>GASOLINA CORRIENTE 5% OXIGENADA</t>
  </si>
  <si>
    <t>GASOLINA EXTRA 2% OXIGENADA</t>
  </si>
  <si>
    <t>GASOLINA EXTRA 3% OXIGENADA</t>
  </si>
  <si>
    <t>GASOLINA EXTRA 4% OXIGENADA</t>
  </si>
  <si>
    <t>GASOLINA CORRIENTE 6% OXIGENADA</t>
  </si>
  <si>
    <t>GASOLINA CORRIENTE 7% OXIGENADA</t>
  </si>
  <si>
    <t>GASOLINA EXTRA 5% OXIGENADA</t>
  </si>
  <si>
    <t>GASOLINA CORRIENTE 3% OXIGENADA</t>
  </si>
  <si>
    <t>GAS NATURAL VEHICULAR</t>
  </si>
  <si>
    <t>GNV</t>
  </si>
  <si>
    <t>BIODIESEL B9</t>
  </si>
  <si>
    <t>BIOACEM B9</t>
  </si>
  <si>
    <t>BIOACEM B12</t>
  </si>
  <si>
    <t>GASOLINA EXTRA 7% OXIGENADA</t>
  </si>
  <si>
    <t>BIOACEM B11</t>
  </si>
  <si>
    <t>GASOLINA EXTRA 6% OXIGENADA</t>
  </si>
  <si>
    <t>ACPM</t>
  </si>
  <si>
    <t>ID EDS</t>
  </si>
  <si>
    <t>ok</t>
  </si>
  <si>
    <t>EDS LEY FRONTERA</t>
  </si>
  <si>
    <t>Si</t>
  </si>
  <si>
    <t>EDS EL AMARILLO</t>
  </si>
  <si>
    <t>EDS EL CERRO</t>
  </si>
  <si>
    <t>EDS PELAYA</t>
  </si>
  <si>
    <t>EDS TERMINAL PASTO</t>
  </si>
  <si>
    <t>EDS EL ROSAL</t>
  </si>
  <si>
    <t>EDS ESMERALDA 3</t>
  </si>
  <si>
    <t>EDS ATILA</t>
  </si>
  <si>
    <t>EDS LA ESMERALDA 2</t>
  </si>
  <si>
    <t>EDS CAMIONERO</t>
  </si>
  <si>
    <t>EDS MOCOA</t>
  </si>
  <si>
    <t>EDS PANAMERICANA</t>
  </si>
  <si>
    <t>EDS EL RUBI</t>
  </si>
  <si>
    <t>EDS ARIAS SOLARTE</t>
  </si>
  <si>
    <t>EDS CENTRO DIESEL</t>
  </si>
  <si>
    <t>EDS LA VALLENATA</t>
  </si>
  <si>
    <t>EDS LOS LAGOS PITS</t>
  </si>
  <si>
    <t>EDS SABANA DE LOS TRAPICHES</t>
  </si>
  <si>
    <t>EDS LAS MALVINAS</t>
  </si>
  <si>
    <t>EDS SERVICAR</t>
  </si>
  <si>
    <t>EDS CODI GUATAPURÍ</t>
  </si>
  <si>
    <t>EDS COROZAL</t>
  </si>
  <si>
    <t>EDS BUCARAMANGA</t>
  </si>
  <si>
    <t>SERVICENTRO EL CONDADO</t>
  </si>
  <si>
    <t>EDS LA MULERA</t>
  </si>
  <si>
    <t>EDS BYZA UNO</t>
  </si>
  <si>
    <t>EDS BYZA DOS</t>
  </si>
  <si>
    <t>EDS SERVICENTRO LA VICTORIA</t>
  </si>
  <si>
    <t>EDS AVENIDA SEXTA</t>
  </si>
  <si>
    <t>EDS PLAYAS DEL MIRA KM 54</t>
  </si>
  <si>
    <t>EDS LA MALOCA</t>
  </si>
  <si>
    <t>EDS AEROCARGA</t>
  </si>
  <si>
    <t>EDS EL AMPARO</t>
  </si>
  <si>
    <t>EDS BOMBA LA DON JUANA</t>
  </si>
  <si>
    <t>EDS EL BUQUE S A S</t>
  </si>
  <si>
    <t>EDS ADALUZ</t>
  </si>
  <si>
    <t>EDS FALKONERY</t>
  </si>
  <si>
    <t>EDS BOYACA</t>
  </si>
  <si>
    <t>EDS BRISAS DEL ORINOCO</t>
  </si>
  <si>
    <t>EDS LAS PALMAS DE AGUACHICA</t>
  </si>
  <si>
    <t>BIOACEM B5</t>
  </si>
  <si>
    <t xml:space="preserve"> DE 2023</t>
  </si>
  <si>
    <t>ID Ceco</t>
  </si>
  <si>
    <t>Codigo Destinatario</t>
  </si>
  <si>
    <t>Regional</t>
  </si>
  <si>
    <t>Canal Venta</t>
  </si>
  <si>
    <t>No. Economico</t>
  </si>
  <si>
    <t>Contrato</t>
  </si>
  <si>
    <t>Centro de Costo</t>
  </si>
  <si>
    <t>Precio</t>
  </si>
  <si>
    <t>Total Venta</t>
  </si>
  <si>
    <t>Consecutivo
Conciliación</t>
  </si>
  <si>
    <t>Tipo de Venta</t>
  </si>
  <si>
    <t>SABANA</t>
  </si>
  <si>
    <t>Combustibles</t>
  </si>
  <si>
    <t>En línea</t>
  </si>
  <si>
    <t>02/10/2023</t>
  </si>
  <si>
    <t>04/10/2023</t>
  </si>
  <si>
    <t>13:09</t>
  </si>
  <si>
    <t>05/10/2023</t>
  </si>
  <si>
    <t>07:19</t>
  </si>
  <si>
    <t>06/10/2023</t>
  </si>
  <si>
    <t>07/10/2023</t>
  </si>
  <si>
    <t>08/10/2023</t>
  </si>
  <si>
    <t>09/10/2023</t>
  </si>
  <si>
    <t>10/10/2023</t>
  </si>
  <si>
    <t>03/10/2023</t>
  </si>
  <si>
    <t>10:27</t>
  </si>
  <si>
    <t>06:31</t>
  </si>
  <si>
    <t>11/10/2023</t>
  </si>
  <si>
    <t>13/10/2023</t>
  </si>
  <si>
    <t>12/10/2023</t>
  </si>
  <si>
    <t>11:23</t>
  </si>
  <si>
    <t>08:18</t>
  </si>
  <si>
    <t>13:49</t>
  </si>
  <si>
    <t>10:42</t>
  </si>
  <si>
    <t>10:11</t>
  </si>
  <si>
    <t>08:44</t>
  </si>
  <si>
    <t>15:26</t>
  </si>
  <si>
    <t>09:55</t>
  </si>
  <si>
    <t>18:55</t>
  </si>
  <si>
    <t>10:19</t>
  </si>
  <si>
    <t>07:35</t>
  </si>
  <si>
    <t>11:36</t>
  </si>
  <si>
    <t>EDS CENTRO BOGOTA</t>
  </si>
  <si>
    <t>01199712</t>
  </si>
  <si>
    <t>OLO562</t>
  </si>
  <si>
    <t>0040005156</t>
  </si>
  <si>
    <t>SG ALCALDIA MAYOR OC 105580</t>
  </si>
  <si>
    <t>109712</t>
  </si>
  <si>
    <t>02124306</t>
  </si>
  <si>
    <t>OBH314</t>
  </si>
  <si>
    <t>302465</t>
  </si>
  <si>
    <t>02130311</t>
  </si>
  <si>
    <t>08:26</t>
  </si>
  <si>
    <t>302754</t>
  </si>
  <si>
    <t>02132038</t>
  </si>
  <si>
    <t>09:30</t>
  </si>
  <si>
    <t>OKZ959</t>
  </si>
  <si>
    <t>141720</t>
  </si>
  <si>
    <t>02125654</t>
  </si>
  <si>
    <t>OLM972</t>
  </si>
  <si>
    <t>117238</t>
  </si>
  <si>
    <t>02125869</t>
  </si>
  <si>
    <t>18:41</t>
  </si>
  <si>
    <t>OBI771</t>
  </si>
  <si>
    <t>308148</t>
  </si>
  <si>
    <t>07:25</t>
  </si>
  <si>
    <t>06:57</t>
  </si>
  <si>
    <t>12:07</t>
  </si>
  <si>
    <t>07:16</t>
  </si>
  <si>
    <t>EDS JAVERIANA</t>
  </si>
  <si>
    <t>0226910</t>
  </si>
  <si>
    <t>OLM971</t>
  </si>
  <si>
    <t>142160</t>
  </si>
  <si>
    <t>21:55</t>
  </si>
  <si>
    <t>02124257</t>
  </si>
  <si>
    <t>OBG527</t>
  </si>
  <si>
    <t>360075</t>
  </si>
  <si>
    <t>02127620</t>
  </si>
  <si>
    <t>OLO563</t>
  </si>
  <si>
    <t>108946</t>
  </si>
  <si>
    <t>02132622</t>
  </si>
  <si>
    <t>360295</t>
  </si>
  <si>
    <t>01201113</t>
  </si>
  <si>
    <t>OBG442</t>
  </si>
  <si>
    <t>160138</t>
  </si>
  <si>
    <t>05:53</t>
  </si>
  <si>
    <t>01210323</t>
  </si>
  <si>
    <t>0416808</t>
  </si>
  <si>
    <t>OKZ914</t>
  </si>
  <si>
    <t>77810</t>
  </si>
  <si>
    <t>02123585</t>
  </si>
  <si>
    <t>541174</t>
  </si>
  <si>
    <t>02126972</t>
  </si>
  <si>
    <t>110156</t>
  </si>
  <si>
    <t>01206211</t>
  </si>
  <si>
    <t>141552</t>
  </si>
  <si>
    <t>01210720</t>
  </si>
  <si>
    <t>OBI768</t>
  </si>
  <si>
    <t>237977</t>
  </si>
  <si>
    <t>01205107</t>
  </si>
  <si>
    <t>117558</t>
  </si>
  <si>
    <t>308523</t>
  </si>
  <si>
    <t>0318945</t>
  </si>
  <si>
    <t>78221</t>
  </si>
  <si>
    <t>0227656</t>
  </si>
  <si>
    <t>237633</t>
  </si>
  <si>
    <t>01208439</t>
  </si>
  <si>
    <t>OBH309</t>
  </si>
  <si>
    <t>229733</t>
  </si>
  <si>
    <t>01203126</t>
  </si>
  <si>
    <t>141365</t>
  </si>
  <si>
    <t>02131994</t>
  </si>
  <si>
    <t>110738</t>
  </si>
  <si>
    <t>02131413</t>
  </si>
  <si>
    <t>OBI770</t>
  </si>
  <si>
    <t>272396</t>
  </si>
  <si>
    <t>0224692</t>
  </si>
  <si>
    <t>237338</t>
  </si>
  <si>
    <t>0223127</t>
  </si>
  <si>
    <t>141785</t>
  </si>
  <si>
    <t>Precio Especial</t>
  </si>
  <si>
    <t>1 AL 15 DE OCTUBRE</t>
  </si>
  <si>
    <t>BOGOTA DISTRITO CAPITAL</t>
  </si>
  <si>
    <t>Total SG ALCALDIA MAYOR OC 105580</t>
  </si>
  <si>
    <t>SKY</t>
  </si>
  <si>
    <t>9019205232 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</si>
</sst>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\ * #,##0_-;\-&quot;$&quot;\ * #,##0_-;_-&quot;$&quot;\ * &quot;-&quot;_-;_-@_-"/>
    <numFmt numFmtId="164" formatCode="_ &quot;$&quot;\ * #,##0.00_ ;_ &quot;$&quot;\ * \-#,##0.00_ ;_ &quot;$&quot;\ * &quot;-&quot;??_ ;_ @_ "/>
    <numFmt numFmtId="165" formatCode="#,##0.000"/>
    <numFmt numFmtId="166" formatCode="[$-F400]h:mm:ss\ AM/PM"/>
  </numFmts>
  <fonts count="4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name val="Calibri"/>
      <family val="2"/>
    </font>
    <font>
      <b/>
      <sz val="8"/>
      <color rgb="FFFFFF00"/>
      <name val="Arial"/>
      <family val="2"/>
    </font>
    <font>
      <sz val="7"/>
      <color rgb="FF000000"/>
      <name val="Myriad Web Pro"/>
    </font>
    <font>
      <sz val="9"/>
      <color indexed="9"/>
      <name val="Terpel Sans"/>
      <family val="3"/>
    </font>
    <font>
      <b/>
      <sz val="28"/>
      <name val="Terpel Sans"/>
      <family val="3"/>
    </font>
    <font>
      <sz val="8"/>
      <name val="Terpel Sans"/>
      <family val="3"/>
    </font>
    <font>
      <sz val="8"/>
      <color indexed="9"/>
      <name val="Terpel Sans"/>
      <family val="3"/>
    </font>
    <font>
      <b/>
      <sz val="21"/>
      <name val="Terpel Sans"/>
      <family val="3"/>
    </font>
    <font>
      <sz val="10"/>
      <name val="Terpel Sans"/>
      <family val="3"/>
    </font>
    <font>
      <sz val="11"/>
      <name val="Terpel Sans"/>
      <family val="3"/>
    </font>
    <font>
      <sz val="11"/>
      <color indexed="9"/>
      <name val="Terpel Sans"/>
      <family val="3"/>
    </font>
    <font>
      <sz val="21"/>
      <name val="Terpel Sans Medium"/>
      <family val="3"/>
    </font>
    <font>
      <b/>
      <sz val="9"/>
      <color rgb="FFFFFFFF"/>
      <name val="Terpel Sans"/>
      <family val="3"/>
    </font>
    <font>
      <sz val="9"/>
      <color theme="1"/>
      <name val="Terpel Sans"/>
      <family val="3"/>
    </font>
    <font>
      <sz val="11"/>
      <name val="Terpel Sans"/>
    </font>
    <font>
      <b/>
      <sz val="11"/>
      <color theme="0"/>
      <name val="Terpel Sans"/>
    </font>
    <font>
      <b/>
      <sz val="11"/>
      <name val="Terpel Sans"/>
    </font>
    <font>
      <sz val="11"/>
      <color theme="0"/>
      <name val="Terpel Sans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/>
      <top style="thin">
        <color rgb="FF999999"/>
      </top>
      <bottom/>
      <diagonal/>
    </border>
    <border>
      <left style="thin">
        <color indexed="8"/>
      </left>
      <right style="thin">
        <color indexed="8"/>
      </right>
      <top style="thin">
        <color rgb="FF999999"/>
      </top>
      <bottom/>
      <diagonal/>
    </border>
    <border>
      <left style="thin">
        <color indexed="8"/>
      </left>
      <right style="thin">
        <color indexed="8"/>
      </right>
      <top style="thin">
        <color rgb="FF999999"/>
      </top>
      <bottom style="thin">
        <color rgb="FF999999"/>
      </bottom>
      <diagonal/>
    </border>
    <border>
      <left style="thin">
        <color indexed="8"/>
      </left>
      <right/>
      <top style="thin">
        <color rgb="FF999999"/>
      </top>
      <bottom/>
      <diagonal/>
    </border>
    <border>
      <left style="thin">
        <color indexed="8"/>
      </left>
      <right/>
      <top style="thin">
        <color rgb="FF999999"/>
      </top>
      <bottom style="thin">
        <color rgb="FF999999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4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164" fontId="1" fillId="0" borderId="0" applyFont="0" applyFill="0" applyBorder="0" applyAlignment="0" applyProtection="0"/>
    <xf numFmtId="0" fontId="15" fillId="22" borderId="0" applyNumberFormat="0" applyBorder="0" applyAlignment="0" applyProtection="0"/>
    <xf numFmtId="0" fontId="1" fillId="23" borderId="4" applyNumberFormat="0" applyFont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22" fillId="0" borderId="9" applyNumberFormat="0" applyFill="0" applyAlignment="0" applyProtection="0"/>
  </cellStyleXfs>
  <cellXfs count="6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4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23" fillId="0" borderId="0" xfId="32" applyNumberFormat="1" applyFont="1" applyFill="1" applyBorder="1" applyAlignment="1">
      <alignment horizontal="center"/>
    </xf>
    <xf numFmtId="0" fontId="24" fillId="25" borderId="0" xfId="0" applyFont="1" applyFill="1" applyAlignment="1">
      <alignment horizontal="center" vertical="center"/>
    </xf>
    <xf numFmtId="0" fontId="23" fillId="0" borderId="0" xfId="0" applyFont="1" applyAlignment="1">
      <alignment horizontal="center"/>
    </xf>
    <xf numFmtId="0" fontId="2" fillId="24" borderId="0" xfId="0" applyFont="1" applyFill="1" applyAlignment="1">
      <alignment horizontal="center" vertical="center"/>
    </xf>
    <xf numFmtId="0" fontId="2" fillId="24" borderId="0" xfId="32" applyNumberFormat="1" applyFont="1" applyFill="1" applyBorder="1" applyAlignment="1">
      <alignment horizontal="center" vertical="center"/>
    </xf>
    <xf numFmtId="0" fontId="1" fillId="0" borderId="0" xfId="0" applyFont="1"/>
    <xf numFmtId="0" fontId="25" fillId="0" borderId="11" xfId="0" applyFont="1" applyBorder="1" applyAlignment="1">
      <alignment horizontal="center" vertical="top" wrapText="1" readingOrder="1"/>
    </xf>
    <xf numFmtId="0" fontId="25" fillId="26" borderId="11" xfId="0" applyFont="1" applyFill="1" applyBorder="1" applyAlignment="1">
      <alignment horizontal="center" vertical="top" wrapText="1" readingOrder="1"/>
    </xf>
    <xf numFmtId="0" fontId="25" fillId="0" borderId="0" xfId="0" applyFont="1"/>
    <xf numFmtId="166" fontId="24" fillId="25" borderId="0" xfId="0" applyNumberFormat="1" applyFont="1" applyFill="1" applyAlignment="1">
      <alignment horizontal="center" vertical="center"/>
    </xf>
    <xf numFmtId="166" fontId="23" fillId="0" borderId="0" xfId="0" applyNumberFormat="1" applyFont="1" applyAlignment="1">
      <alignment horizontal="center"/>
    </xf>
    <xf numFmtId="166" fontId="0" fillId="24" borderId="0" xfId="0" applyNumberFormat="1" applyFill="1" applyAlignment="1">
      <alignment horizontal="center" vertical="center"/>
    </xf>
    <xf numFmtId="0" fontId="26" fillId="0" borderId="0" xfId="0" applyFont="1"/>
    <xf numFmtId="0" fontId="27" fillId="24" borderId="0" xfId="0" applyFont="1" applyFill="1" applyAlignment="1">
      <alignment vertical="center"/>
    </xf>
    <xf numFmtId="0" fontId="28" fillId="24" borderId="0" xfId="0" applyFont="1" applyFill="1"/>
    <xf numFmtId="0" fontId="29" fillId="24" borderId="0" xfId="0" applyFont="1" applyFill="1"/>
    <xf numFmtId="0" fontId="30" fillId="24" borderId="0" xfId="0" applyFont="1" applyFill="1" applyAlignment="1">
      <alignment vertical="center"/>
    </xf>
    <xf numFmtId="0" fontId="31" fillId="0" borderId="0" xfId="0" applyFont="1"/>
    <xf numFmtId="0" fontId="32" fillId="24" borderId="0" xfId="0" applyFont="1" applyFill="1" applyProtection="1">
      <protection locked="0"/>
    </xf>
    <xf numFmtId="0" fontId="33" fillId="24" borderId="0" xfId="0" applyFont="1" applyFill="1" applyProtection="1">
      <protection locked="0"/>
    </xf>
    <xf numFmtId="0" fontId="28" fillId="24" borderId="0" xfId="0" applyFont="1" applyFill="1" applyProtection="1">
      <protection locked="0"/>
    </xf>
    <xf numFmtId="0" fontId="34" fillId="24" borderId="0" xfId="0" applyFont="1" applyFill="1" applyAlignment="1">
      <alignment vertical="center"/>
    </xf>
    <xf numFmtId="0" fontId="35" fillId="25" borderId="10" xfId="0" applyFont="1" applyFill="1" applyBorder="1" applyAlignment="1">
      <alignment horizontal="center" vertical="center" wrapText="1"/>
    </xf>
    <xf numFmtId="0" fontId="36" fillId="0" borderId="10" xfId="0" applyFont="1" applyBorder="1"/>
    <xf numFmtId="14" fontId="24" fillId="25" borderId="0" xfId="0" applyNumberFormat="1" applyFont="1" applyFill="1" applyAlignment="1">
      <alignment horizontal="center" vertical="center"/>
    </xf>
    <xf numFmtId="14" fontId="23" fillId="0" borderId="0" xfId="0" applyNumberFormat="1" applyFont="1" applyAlignment="1">
      <alignment horizontal="center"/>
    </xf>
    <xf numFmtId="14" fontId="0" fillId="24" borderId="0" xfId="0" applyNumberFormat="1" applyFill="1" applyAlignment="1">
      <alignment horizontal="center" vertical="center"/>
    </xf>
    <xf numFmtId="42" fontId="24" fillId="25" borderId="0" xfId="0" applyNumberFormat="1" applyFont="1" applyFill="1" applyAlignment="1">
      <alignment horizontal="center" vertical="center"/>
    </xf>
    <xf numFmtId="42" fontId="23" fillId="24" borderId="0" xfId="0" applyNumberFormat="1" applyFont="1" applyFill="1" applyAlignment="1">
      <alignment horizontal="center" vertical="center"/>
    </xf>
    <xf numFmtId="42" fontId="0" fillId="24" borderId="0" xfId="0" applyNumberFormat="1" applyFill="1" applyAlignment="1">
      <alignment horizontal="center" vertical="center"/>
    </xf>
    <xf numFmtId="0" fontId="37" fillId="0" borderId="18" xfId="0" pivotButton="1" applyFont="1" applyBorder="1"/>
    <xf numFmtId="0" fontId="37" fillId="0" borderId="18" xfId="0" applyFont="1" applyBorder="1"/>
    <xf numFmtId="0" fontId="37" fillId="0" borderId="0" xfId="0" applyFont="1" applyBorder="1"/>
    <xf numFmtId="0" fontId="38" fillId="25" borderId="22" xfId="0" applyFont="1" applyFill="1" applyBorder="1"/>
    <xf numFmtId="0" fontId="38" fillId="25" borderId="13" xfId="0" applyFont="1" applyFill="1" applyBorder="1"/>
    <xf numFmtId="0" fontId="39" fillId="0" borderId="19" xfId="0" applyFont="1" applyBorder="1"/>
    <xf numFmtId="0" fontId="39" fillId="0" borderId="14" xfId="0" applyFont="1" applyBorder="1"/>
    <xf numFmtId="0" fontId="39" fillId="0" borderId="14" xfId="0" applyFont="1" applyBorder="1" applyAlignment="1">
      <alignment horizontal="center"/>
    </xf>
    <xf numFmtId="0" fontId="39" fillId="0" borderId="12" xfId="0" applyFont="1" applyBorder="1" applyAlignment="1">
      <alignment horizontal="center"/>
    </xf>
    <xf numFmtId="0" fontId="37" fillId="0" borderId="19" xfId="0" applyFont="1" applyBorder="1"/>
    <xf numFmtId="0" fontId="37" fillId="0" borderId="12" xfId="0" applyFont="1" applyBorder="1"/>
    <xf numFmtId="165" fontId="37" fillId="0" borderId="22" xfId="0" applyNumberFormat="1" applyFont="1" applyBorder="1" applyAlignment="1">
      <alignment horizontal="center"/>
    </xf>
    <xf numFmtId="164" fontId="37" fillId="0" borderId="14" xfId="0" applyNumberFormat="1" applyFont="1" applyBorder="1" applyAlignment="1">
      <alignment horizontal="center"/>
    </xf>
    <xf numFmtId="165" fontId="37" fillId="0" borderId="12" xfId="0" applyNumberFormat="1" applyFont="1" applyBorder="1" applyAlignment="1">
      <alignment horizontal="center"/>
    </xf>
    <xf numFmtId="165" fontId="37" fillId="0" borderId="20" xfId="0" applyNumberFormat="1" applyFont="1" applyBorder="1" applyAlignment="1">
      <alignment horizontal="center"/>
    </xf>
    <xf numFmtId="164" fontId="37" fillId="0" borderId="20" xfId="0" applyNumberFormat="1" applyFont="1" applyBorder="1" applyAlignment="1">
      <alignment horizontal="center"/>
    </xf>
    <xf numFmtId="0" fontId="39" fillId="27" borderId="24" xfId="0" applyFont="1" applyFill="1" applyBorder="1"/>
    <xf numFmtId="0" fontId="39" fillId="27" borderId="0" xfId="0" applyFont="1" applyFill="1" applyBorder="1"/>
    <xf numFmtId="165" fontId="39" fillId="27" borderId="26" xfId="0" applyNumberFormat="1" applyFont="1" applyFill="1" applyBorder="1" applyAlignment="1">
      <alignment horizontal="center"/>
    </xf>
    <xf numFmtId="164" fontId="39" fillId="27" borderId="0" xfId="0" applyNumberFormat="1" applyFont="1" applyFill="1" applyBorder="1" applyAlignment="1">
      <alignment horizontal="center"/>
    </xf>
    <xf numFmtId="165" fontId="39" fillId="27" borderId="0" xfId="0" applyNumberFormat="1" applyFont="1" applyFill="1" applyBorder="1" applyAlignment="1">
      <alignment horizontal="center"/>
    </xf>
    <xf numFmtId="165" fontId="39" fillId="27" borderId="25" xfId="0" applyNumberFormat="1" applyFont="1" applyFill="1" applyBorder="1" applyAlignment="1">
      <alignment horizontal="center"/>
    </xf>
    <xf numFmtId="164" fontId="39" fillId="27" borderId="25" xfId="0" applyNumberFormat="1" applyFont="1" applyFill="1" applyBorder="1" applyAlignment="1">
      <alignment horizontal="center"/>
    </xf>
    <xf numFmtId="0" fontId="38" fillId="25" borderId="15" xfId="0" applyFont="1" applyFill="1" applyBorder="1"/>
    <xf numFmtId="0" fontId="38" fillId="25" borderId="16" xfId="0" applyFont="1" applyFill="1" applyBorder="1"/>
    <xf numFmtId="165" fontId="38" fillId="25" borderId="23" xfId="0" applyNumberFormat="1" applyFont="1" applyFill="1" applyBorder="1" applyAlignment="1">
      <alignment horizontal="center"/>
    </xf>
    <xf numFmtId="164" fontId="38" fillId="25" borderId="17" xfId="0" applyNumberFormat="1" applyFont="1" applyFill="1" applyBorder="1" applyAlignment="1">
      <alignment horizontal="center"/>
    </xf>
    <xf numFmtId="165" fontId="38" fillId="25" borderId="15" xfId="0" applyNumberFormat="1" applyFont="1" applyFill="1" applyBorder="1" applyAlignment="1">
      <alignment horizontal="center"/>
    </xf>
    <xf numFmtId="165" fontId="38" fillId="25" borderId="21" xfId="0" applyNumberFormat="1" applyFont="1" applyFill="1" applyBorder="1" applyAlignment="1">
      <alignment horizontal="center"/>
    </xf>
    <xf numFmtId="164" fontId="38" fillId="25" borderId="21" xfId="0" applyNumberFormat="1" applyFont="1" applyFill="1" applyBorder="1" applyAlignment="1">
      <alignment horizontal="center"/>
    </xf>
    <xf numFmtId="0" fontId="38" fillId="25" borderId="20" xfId="0" applyFont="1" applyFill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" xfId="32" builtinId="4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34">
    <dxf>
      <font>
        <color rgb="FF9C0006"/>
      </font>
      <fill>
        <patternFill>
          <bgColor rgb="FFFFC7CE"/>
        </patternFill>
      </fill>
    </dxf>
    <dxf>
      <alignment vertical="center"/>
    </dxf>
    <dxf>
      <alignment vertical="center"/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5" formatCode="#,##0.000"/>
    </dxf>
    <dxf>
      <numFmt numFmtId="164" formatCode="_ &quot;$&quot;\ * #,##0.00_ ;_ &quot;$&quot;\ * \-#,##0.00_ ;_ &quot;$&quot;\ * &quot;-&quot;??_ ;_ @_ "/>
    </dxf>
    <dxf>
      <font>
        <name val="Calibri"/>
        <scheme val="none"/>
      </font>
    </dxf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Calibri"/>
        <scheme val="none"/>
      </font>
      <numFmt numFmtId="167" formatCode="_ &quot;$&quot;\ * #,##0_ ;_ &quot;$&quot;\ * \-#,##0_ ;_ &quot;$&quot;\ * &quot;-&quot;??_ ;_ @_ "/>
      <alignment horizontal="center" readingOrder="0"/>
    </dxf>
    <dxf>
      <alignment horizontal="center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25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1285763</xdr:colOff>
      <xdr:row>7</xdr:row>
      <xdr:rowOff>97143</xdr:rowOff>
    </xdr:to>
    <xdr:pic>
      <xdr:nvPicPr>
        <xdr:cNvPr id="6" name="5 Imagen" descr="lOGO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160" t="2736" r="4012" b="7463"/>
        <a:stretch>
          <a:fillRect/>
        </a:stretch>
      </xdr:blipFill>
      <xdr:spPr>
        <a:xfrm>
          <a:off x="0" y="0"/>
          <a:ext cx="1287668" cy="15334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447675</xdr:colOff>
      <xdr:row>0</xdr:row>
      <xdr:rowOff>28575</xdr:rowOff>
    </xdr:from>
    <xdr:to>
      <xdr:col>24</xdr:col>
      <xdr:colOff>723900</xdr:colOff>
      <xdr:row>0</xdr:row>
      <xdr:rowOff>133350</xdr:rowOff>
    </xdr:to>
    <xdr:sp macro="[1]!Descuento" textlink="">
      <xdr:nvSpPr>
        <xdr:cNvPr id="2" name="Flecha: a la derecha 1">
          <a:extLst>
            <a:ext uri="{FF2B5EF4-FFF2-40B4-BE49-F238E27FC236}">
              <a16:creationId xmlns:a16="http://schemas.microsoft.com/office/drawing/2014/main" id="{427C434F-98D9-8E32-14DC-86443EE92906}"/>
            </a:ext>
          </a:extLst>
        </xdr:cNvPr>
        <xdr:cNvSpPr/>
      </xdr:nvSpPr>
      <xdr:spPr>
        <a:xfrm>
          <a:off x="14763750" y="28575"/>
          <a:ext cx="2762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PERSONA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ERSONAL"/>
    </sheetNames>
    <definedNames>
      <definedName name="Descuento"/>
    </definedNames>
    <sheetDataSet>
      <sheetData sheetId="0"/>
      <sheetData sheetId="1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ia Alejandra Triana Ruiz" refreshedDate="45218.450378472226" createdVersion="8" refreshedVersion="8" minRefreshableVersion="3" recordCount="26">
  <cacheSource type="worksheet">
    <worksheetSource ref="A1:Z27" sheet="Datos"/>
  </cacheSource>
  <cacheFields count="26">
    <cacheField name="Comprobante" numFmtId="0">
      <sharedItems/>
    </cacheField>
    <cacheField name="Fecha" numFmtId="14">
      <sharedItems/>
    </cacheField>
    <cacheField name="Hora" numFmtId="166">
      <sharedItems/>
    </cacheField>
    <cacheField name="Placa" numFmtId="0">
      <sharedItems/>
    </cacheField>
    <cacheField name="Centro de Costo" numFmtId="0">
      <sharedItems count="5">
        <s v="SG ALCALDIA MAYOR OC 105580"/>
        <s v="FDL USAQUEN OC 106585" u="1"/>
        <s v="PERSONERIA BTA OC 103838" u="1"/>
        <s v="SEC DIST GOBIERNO OC 105295" u="1"/>
        <s v="FDL DE SANTAFE OC 99545" u="1"/>
      </sharedItems>
    </cacheField>
    <cacheField name="Producto" numFmtId="0">
      <sharedItems count="2">
        <s v="CORRIENTE"/>
        <s v="A.C.P.M."/>
      </sharedItems>
    </cacheField>
    <cacheField name="Total Venta" numFmtId="42">
      <sharedItems containsSemiMixedTypes="0" containsString="0" containsNumber="1" minValue="89589.28" maxValue="176068.75"/>
    </cacheField>
    <cacheField name="Volumen" numFmtId="0">
      <sharedItems containsSemiMixedTypes="0" containsString="0" containsNumber="1" minValue="7.032" maxValue="15.11"/>
    </cacheField>
    <cacheField name="SKY" numFmtId="0">
      <sharedItems/>
    </cacheField>
    <cacheField name="Precio Especial" numFmtId="42">
      <sharedItems containsSemiMixedTypes="0" containsString="0" containsNumber="1" minValue="9103.39" maxValue="14306.71"/>
    </cacheField>
    <cacheField name="Valor Factura" numFmtId="42">
      <sharedItems containsSemiMixedTypes="0" containsString="0" containsNumber="1" minValue="87319.716879999993" maxValue="183197.42155"/>
    </cacheField>
    <cacheField name="Kilometraje" numFmtId="0">
      <sharedItems/>
    </cacheField>
    <cacheField name="Estación de Servicio" numFmtId="0">
      <sharedItems count="15">
        <s v="EDS CENTRO BOGOTA"/>
        <s v="EDS JAVERIANA"/>
        <s v="EDS CALLE 127 (PLAZA 127)" u="1"/>
        <s v="EDS PALOQUEMAO" u="1"/>
        <s v="EDS LA JUANA" u="1"/>
        <s v="EDS BUENOS AIRES" u="1"/>
        <s v="EDS PRIMERA DE MAYO" u="1"/>
        <s v="EDS TERPEL AVENIDA 28" u="1"/>
        <s v="EDS AMERICAS BOGOTA" u="1"/>
        <s v="EDS MATATIGRES" u="1"/>
        <s v="EDS EL DORADO OPAIN" u="1"/>
        <s v="EDS PASEO LA 15" u="1"/>
        <s v="EDS CARRERA 10" u="1"/>
        <s v="EDS COLON" u="1"/>
        <s v="EDS LAS VEGAS" u="1"/>
      </sharedItems>
    </cacheField>
    <cacheField name="Corte" numFmtId="0">
      <sharedItems count="1">
        <s v="1 AL 15 DE OCTUBRE"/>
      </sharedItems>
    </cacheField>
    <cacheField name="Factura" numFmtId="0">
      <sharedItems containsMixedTypes="1" containsNumber="1" containsInteger="1" minValue="9019205229" maxValue="9019205229" count="2">
        <s v="9019205232 "/>
        <n v="9019205229" u="1"/>
      </sharedItems>
    </cacheField>
    <cacheField name="ID Ceco" numFmtId="0">
      <sharedItems containsSemiMixedTypes="0" containsString="0" containsNumber="1" containsInteger="1" minValue="465" maxValue="1585" count="5">
        <n v="465"/>
        <n v="1585" u="1"/>
        <n v="865" u="1"/>
        <n v="863" u="1"/>
        <n v="1418" u="1"/>
      </sharedItems>
    </cacheField>
    <cacheField name="Codigo Destinatario" numFmtId="0">
      <sharedItems containsSemiMixedTypes="0" containsString="0" containsNumber="1" containsInteger="1" minValue="10008009" maxValue="10008009"/>
    </cacheField>
    <cacheField name="Regional" numFmtId="0">
      <sharedItems/>
    </cacheField>
    <cacheField name="ID EDS" numFmtId="0">
      <sharedItems containsSemiMixedTypes="0" containsString="0" containsNumber="1" containsInteger="1" minValue="1039" maxValue="1069"/>
    </cacheField>
    <cacheField name="Canal Venta" numFmtId="0">
      <sharedItems/>
    </cacheField>
    <cacheField name="No. Economico" numFmtId="0">
      <sharedItems containsNonDate="0" containsString="0" containsBlank="1"/>
    </cacheField>
    <cacheField name="Contrato" numFmtId="0">
      <sharedItems/>
    </cacheField>
    <cacheField name="Precio" numFmtId="0">
      <sharedItems containsSemiMixedTypes="0" containsString="0" containsNumber="1" containsInteger="1" minValue="8990" maxValue="13750"/>
    </cacheField>
    <cacheField name="Consecutivo_x000a_Conciliación" numFmtId="0">
      <sharedItems containsNonDate="0" containsString="0" containsBlank="1"/>
    </cacheField>
    <cacheField name="Tipo de Venta" numFmtId="0">
      <sharedItems/>
    </cacheField>
    <cacheField name="Tipo de Venta2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s v="01199712"/>
    <s v="03/10/2023"/>
    <s v="10:11"/>
    <s v="OLO562"/>
    <x v="0"/>
    <x v="0"/>
    <n v="122842.5"/>
    <n v="8.9339999999999993"/>
    <s v="100080091039465"/>
    <n v="14306.71"/>
    <n v="127816.14713999999"/>
    <s v="109712"/>
    <x v="0"/>
    <x v="0"/>
    <x v="0"/>
    <x v="0"/>
    <n v="10008009"/>
    <s v="SABANA"/>
    <n v="1039"/>
    <s v="Combustibles"/>
    <m/>
    <s v="0040005156"/>
    <n v="13750"/>
    <m/>
    <s v="En línea"/>
    <m/>
  </r>
  <r>
    <s v="02124306"/>
    <s v="03/10/2023"/>
    <s v="08:18"/>
    <s v="OBH314"/>
    <x v="0"/>
    <x v="0"/>
    <n v="117136.25"/>
    <n v="8.5190000000000001"/>
    <s v="100080091039465"/>
    <n v="14306.71"/>
    <n v="121878.86249"/>
    <s v="302465"/>
    <x v="0"/>
    <x v="0"/>
    <x v="0"/>
    <x v="0"/>
    <n v="10008009"/>
    <s v="SABANA"/>
    <n v="1039"/>
    <s v="Combustibles"/>
    <m/>
    <s v="0040005156"/>
    <n v="13750"/>
    <m/>
    <s v="En línea"/>
    <m/>
  </r>
  <r>
    <s v="02130311"/>
    <s v="11/10/2023"/>
    <s v="08:26"/>
    <s v="OBH314"/>
    <x v="0"/>
    <x v="0"/>
    <n v="152088.75"/>
    <n v="11.061"/>
    <s v="100080091039465"/>
    <n v="14306.71"/>
    <n v="158246.51931"/>
    <s v="302754"/>
    <x v="0"/>
    <x v="0"/>
    <x v="0"/>
    <x v="0"/>
    <n v="10008009"/>
    <s v="SABANA"/>
    <n v="1039"/>
    <s v="Combustibles"/>
    <m/>
    <s v="0040005156"/>
    <n v="13750"/>
    <m/>
    <s v="En línea"/>
    <m/>
  </r>
  <r>
    <s v="02132038"/>
    <s v="13/10/2023"/>
    <s v="09:30"/>
    <s v="OKZ959"/>
    <x v="0"/>
    <x v="0"/>
    <n v="105063.75"/>
    <n v="7.641"/>
    <s v="100080091039465"/>
    <n v="14306.71"/>
    <n v="109317.57110999999"/>
    <s v="141720"/>
    <x v="0"/>
    <x v="0"/>
    <x v="0"/>
    <x v="0"/>
    <n v="10008009"/>
    <s v="SABANA"/>
    <n v="1039"/>
    <s v="Combustibles"/>
    <m/>
    <s v="0040005156"/>
    <n v="13750"/>
    <m/>
    <s v="En línea"/>
    <m/>
  </r>
  <r>
    <s v="02125654"/>
    <s v="04/10/2023"/>
    <s v="15:26"/>
    <s v="OLM972"/>
    <x v="0"/>
    <x v="1"/>
    <n v="141127.4"/>
    <n v="15.11"/>
    <s v="100080091039465"/>
    <n v="9103.39"/>
    <n v="137552.22289999999"/>
    <s v="117238"/>
    <x v="0"/>
    <x v="0"/>
    <x v="0"/>
    <x v="0"/>
    <n v="10008009"/>
    <s v="SABANA"/>
    <n v="1039"/>
    <s v="Combustibles"/>
    <m/>
    <s v="0040005156"/>
    <n v="9340"/>
    <m/>
    <s v="En línea"/>
    <m/>
  </r>
  <r>
    <s v="02125869"/>
    <s v="04/10/2023"/>
    <s v="18:41"/>
    <s v="OBI771"/>
    <x v="0"/>
    <x v="1"/>
    <n v="106149.1"/>
    <n v="11.365"/>
    <s v="100080091039465"/>
    <n v="9103.39"/>
    <n v="103460.02734999999"/>
    <s v="308148"/>
    <x v="0"/>
    <x v="0"/>
    <x v="0"/>
    <x v="0"/>
    <n v="10008009"/>
    <s v="SABANA"/>
    <n v="1039"/>
    <s v="Combustibles"/>
    <m/>
    <s v="0040005156"/>
    <n v="9340"/>
    <m/>
    <s v="En línea"/>
    <m/>
  </r>
  <r>
    <s v="0226910"/>
    <s v="09/10/2023"/>
    <s v="07:16"/>
    <s v="OLM971"/>
    <x v="0"/>
    <x v="1"/>
    <n v="122479.76"/>
    <n v="13.624000000000001"/>
    <s v="100080091069465"/>
    <n v="9103.39"/>
    <n v="124024.58536"/>
    <s v="142160"/>
    <x v="1"/>
    <x v="0"/>
    <x v="0"/>
    <x v="0"/>
    <n v="10008009"/>
    <s v="SABANA"/>
    <n v="1069"/>
    <s v="Combustibles"/>
    <m/>
    <s v="0040005156"/>
    <n v="8990"/>
    <m/>
    <s v="En línea"/>
    <m/>
  </r>
  <r>
    <s v="02124257"/>
    <s v="03/10/2023"/>
    <s v="07:19"/>
    <s v="OBG527"/>
    <x v="0"/>
    <x v="0"/>
    <n v="109518.75"/>
    <n v="7.9649999999999999"/>
    <s v="100080091039465"/>
    <n v="14306.71"/>
    <n v="113952.94514999999"/>
    <s v="360075"/>
    <x v="0"/>
    <x v="0"/>
    <x v="0"/>
    <x v="0"/>
    <n v="10008009"/>
    <s v="SABANA"/>
    <n v="1039"/>
    <s v="Combustibles"/>
    <m/>
    <s v="0040005156"/>
    <n v="13750"/>
    <m/>
    <s v="En línea"/>
    <m/>
  </r>
  <r>
    <s v="02127620"/>
    <s v="07/10/2023"/>
    <s v="07:35"/>
    <s v="OLO563"/>
    <x v="0"/>
    <x v="0"/>
    <n v="153903.75"/>
    <n v="11.193"/>
    <s v="100080091039465"/>
    <n v="14306.71"/>
    <n v="160135.00502999997"/>
    <s v="108946"/>
    <x v="0"/>
    <x v="0"/>
    <x v="0"/>
    <x v="0"/>
    <n v="10008009"/>
    <s v="SABANA"/>
    <n v="1039"/>
    <s v="Combustibles"/>
    <m/>
    <s v="0040005156"/>
    <n v="13750"/>
    <m/>
    <s v="En línea"/>
    <m/>
  </r>
  <r>
    <s v="02132622"/>
    <s v="13/10/2023"/>
    <s v="18:55"/>
    <s v="OBG527"/>
    <x v="0"/>
    <x v="0"/>
    <n v="176068.75"/>
    <n v="12.805"/>
    <s v="100080091039465"/>
    <n v="14306.71"/>
    <n v="183197.42155"/>
    <s v="360295"/>
    <x v="0"/>
    <x v="0"/>
    <x v="0"/>
    <x v="0"/>
    <n v="10008009"/>
    <s v="SABANA"/>
    <n v="1039"/>
    <s v="Combustibles"/>
    <m/>
    <s v="0040005156"/>
    <n v="13750"/>
    <m/>
    <s v="En línea"/>
    <m/>
  </r>
  <r>
    <s v="01201113"/>
    <s v="04/10/2023"/>
    <s v="15:26"/>
    <s v="OBG442"/>
    <x v="0"/>
    <x v="1"/>
    <n v="110324.08"/>
    <n v="11.811999999999999"/>
    <s v="100080091039465"/>
    <n v="9103.39"/>
    <n v="107529.24267999998"/>
    <s v="160138"/>
    <x v="0"/>
    <x v="0"/>
    <x v="0"/>
    <x v="0"/>
    <n v="10008009"/>
    <s v="SABANA"/>
    <n v="1039"/>
    <s v="Combustibles"/>
    <m/>
    <s v="0040005156"/>
    <n v="9340"/>
    <m/>
    <s v="En línea"/>
    <m/>
  </r>
  <r>
    <s v="0416808"/>
    <s v="05/10/2023"/>
    <s v="05:53"/>
    <s v="OKZ914"/>
    <x v="0"/>
    <x v="0"/>
    <n v="140076.29999999999"/>
    <n v="10.262"/>
    <s v="100080091069465"/>
    <n v="14306.71"/>
    <n v="146815.45801999999"/>
    <s v="77810"/>
    <x v="1"/>
    <x v="0"/>
    <x v="0"/>
    <x v="0"/>
    <n v="10008009"/>
    <s v="SABANA"/>
    <n v="1069"/>
    <s v="Combustibles"/>
    <m/>
    <s v="0040005156"/>
    <n v="13650"/>
    <m/>
    <s v="En línea"/>
    <m/>
  </r>
  <r>
    <s v="02123585"/>
    <s v="02/10/2023"/>
    <s v="10:19"/>
    <s v="OKZ959"/>
    <x v="0"/>
    <x v="0"/>
    <n v="97061.25"/>
    <n v="7.0590000000000002"/>
    <s v="100080091039465"/>
    <n v="14306.71"/>
    <n v="100991.06589"/>
    <s v="541174"/>
    <x v="0"/>
    <x v="0"/>
    <x v="0"/>
    <x v="0"/>
    <n v="10008009"/>
    <s v="SABANA"/>
    <n v="1039"/>
    <s v="Combustibles"/>
    <m/>
    <s v="0040005156"/>
    <n v="13750"/>
    <m/>
    <s v="En línea"/>
    <m/>
  </r>
  <r>
    <s v="02126972"/>
    <s v="06/10/2023"/>
    <s v="09:55"/>
    <s v="OLO562"/>
    <x v="0"/>
    <x v="0"/>
    <n v="117686.25"/>
    <n v="8.5589999999999993"/>
    <s v="100080091039465"/>
    <n v="14306.71"/>
    <n v="122451.13088999999"/>
    <s v="110156"/>
    <x v="0"/>
    <x v="0"/>
    <x v="0"/>
    <x v="0"/>
    <n v="10008009"/>
    <s v="SABANA"/>
    <n v="1039"/>
    <s v="Combustibles"/>
    <m/>
    <s v="0040005156"/>
    <n v="13750"/>
    <m/>
    <s v="En línea"/>
    <m/>
  </r>
  <r>
    <s v="01206211"/>
    <s v="09/10/2023"/>
    <s v="11:36"/>
    <s v="OKZ959"/>
    <x v="0"/>
    <x v="0"/>
    <n v="96690"/>
    <n v="7.032"/>
    <s v="100080091039465"/>
    <n v="14306.71"/>
    <n v="100604.78472"/>
    <s v="141552"/>
    <x v="0"/>
    <x v="0"/>
    <x v="0"/>
    <x v="0"/>
    <n v="10008009"/>
    <s v="SABANA"/>
    <n v="1039"/>
    <s v="Combustibles"/>
    <m/>
    <s v="0040005156"/>
    <n v="13750"/>
    <m/>
    <s v="En línea"/>
    <m/>
  </r>
  <r>
    <s v="01210720"/>
    <s v="13/10/2023"/>
    <s v="13:49"/>
    <s v="OBI768"/>
    <x v="0"/>
    <x v="0"/>
    <n v="102437.5"/>
    <n v="7.45"/>
    <s v="100080091039465"/>
    <n v="14306.71"/>
    <n v="106584.9895"/>
    <s v="237977"/>
    <x v="0"/>
    <x v="0"/>
    <x v="0"/>
    <x v="0"/>
    <n v="10008009"/>
    <s v="SABANA"/>
    <n v="1039"/>
    <s v="Combustibles"/>
    <m/>
    <s v="0040005156"/>
    <n v="13750"/>
    <m/>
    <s v="En línea"/>
    <m/>
  </r>
  <r>
    <s v="01205107"/>
    <s v="08/10/2023"/>
    <s v="07:25"/>
    <s v="OLM972"/>
    <x v="0"/>
    <x v="1"/>
    <n v="89589.28"/>
    <n v="9.5920000000000005"/>
    <s v="100080091039465"/>
    <n v="9103.39"/>
    <n v="87319.716879999993"/>
    <s v="117558"/>
    <x v="0"/>
    <x v="0"/>
    <x v="0"/>
    <x v="0"/>
    <n v="10008009"/>
    <s v="SABANA"/>
    <n v="1039"/>
    <s v="Combustibles"/>
    <m/>
    <s v="0040005156"/>
    <n v="9340"/>
    <m/>
    <s v="En línea"/>
    <m/>
  </r>
  <r>
    <s v="01210323"/>
    <s v="13/10/2023"/>
    <s v="06:57"/>
    <s v="OBI771"/>
    <x v="0"/>
    <x v="1"/>
    <n v="113434.3"/>
    <n v="12.145"/>
    <s v="100080091039465"/>
    <n v="9103.39"/>
    <n v="110560.67154999998"/>
    <s v="308523"/>
    <x v="0"/>
    <x v="0"/>
    <x v="0"/>
    <x v="0"/>
    <n v="10008009"/>
    <s v="SABANA"/>
    <n v="1039"/>
    <s v="Combustibles"/>
    <m/>
    <s v="0040005156"/>
    <n v="9340"/>
    <m/>
    <s v="En línea"/>
    <m/>
  </r>
  <r>
    <s v="0318945"/>
    <s v="13/10/2023"/>
    <s v="06:31"/>
    <s v="OKZ914"/>
    <x v="0"/>
    <x v="0"/>
    <n v="149153.54999999999"/>
    <n v="10.927"/>
    <s v="100080091069465"/>
    <n v="14306.71"/>
    <n v="156329.42017"/>
    <s v="78221"/>
    <x v="1"/>
    <x v="0"/>
    <x v="0"/>
    <x v="0"/>
    <n v="10008009"/>
    <s v="SABANA"/>
    <n v="1069"/>
    <s v="Combustibles"/>
    <m/>
    <s v="0040005156"/>
    <n v="13650"/>
    <m/>
    <s v="En línea"/>
    <m/>
  </r>
  <r>
    <s v="0227656"/>
    <s v="10/10/2023"/>
    <s v="10:42"/>
    <s v="OBI768"/>
    <x v="0"/>
    <x v="0"/>
    <n v="131121.9"/>
    <n v="9.6059999999999999"/>
    <s v="100080091069465"/>
    <n v="14306.71"/>
    <n v="137430.25625999999"/>
    <s v="237633"/>
    <x v="1"/>
    <x v="0"/>
    <x v="0"/>
    <x v="0"/>
    <n v="10008009"/>
    <s v="SABANA"/>
    <n v="1069"/>
    <s v="Combustibles"/>
    <m/>
    <s v="0040005156"/>
    <n v="13650"/>
    <m/>
    <s v="En línea"/>
    <m/>
  </r>
  <r>
    <s v="01208439"/>
    <s v="11/10/2023"/>
    <s v="13:09"/>
    <s v="OBH309"/>
    <x v="0"/>
    <x v="0"/>
    <n v="108528.75"/>
    <n v="7.8929999999999998"/>
    <s v="100080091039465"/>
    <n v="14306.71"/>
    <n v="112922.86202999999"/>
    <s v="229733"/>
    <x v="0"/>
    <x v="0"/>
    <x v="0"/>
    <x v="0"/>
    <n v="10008009"/>
    <s v="SABANA"/>
    <n v="1039"/>
    <s v="Combustibles"/>
    <m/>
    <s v="0040005156"/>
    <n v="13750"/>
    <m/>
    <s v="En línea"/>
    <m/>
  </r>
  <r>
    <s v="01203126"/>
    <s v="06/10/2023"/>
    <s v="11:23"/>
    <s v="OKZ959"/>
    <x v="0"/>
    <x v="0"/>
    <n v="117232.5"/>
    <n v="8.5259999999999998"/>
    <s v="100080091039465"/>
    <n v="14306.71"/>
    <n v="121979.00945999999"/>
    <s v="141365"/>
    <x v="0"/>
    <x v="0"/>
    <x v="0"/>
    <x v="0"/>
    <n v="10008009"/>
    <s v="SABANA"/>
    <n v="1039"/>
    <s v="Combustibles"/>
    <m/>
    <s v="0040005156"/>
    <n v="13750"/>
    <m/>
    <s v="En línea"/>
    <m/>
  </r>
  <r>
    <s v="02131994"/>
    <s v="13/10/2023"/>
    <s v="08:44"/>
    <s v="OLO562"/>
    <x v="0"/>
    <x v="0"/>
    <n v="147276.25"/>
    <n v="10.711"/>
    <s v="100080091039465"/>
    <n v="14306.71"/>
    <n v="153239.17080999998"/>
    <s v="110738"/>
    <x v="0"/>
    <x v="0"/>
    <x v="0"/>
    <x v="0"/>
    <n v="10008009"/>
    <s v="SABANA"/>
    <n v="1039"/>
    <s v="Combustibles"/>
    <m/>
    <s v="0040005156"/>
    <n v="13750"/>
    <m/>
    <s v="En línea"/>
    <m/>
  </r>
  <r>
    <s v="02131413"/>
    <s v="12/10/2023"/>
    <s v="12:07"/>
    <s v="OBI770"/>
    <x v="0"/>
    <x v="1"/>
    <n v="122849.02"/>
    <n v="13.153"/>
    <s v="100080091039465"/>
    <n v="9103.39"/>
    <n v="119736.88867"/>
    <s v="272396"/>
    <x v="0"/>
    <x v="0"/>
    <x v="0"/>
    <x v="0"/>
    <n v="10008009"/>
    <s v="SABANA"/>
    <n v="1039"/>
    <s v="Combustibles"/>
    <m/>
    <s v="0040005156"/>
    <n v="9340"/>
    <m/>
    <s v="En línea"/>
    <m/>
  </r>
  <r>
    <s v="0224692"/>
    <s v="05/10/2023"/>
    <s v="10:27"/>
    <s v="OBI768"/>
    <x v="0"/>
    <x v="0"/>
    <n v="113185.8"/>
    <n v="8.2919999999999998"/>
    <s v="100080091069465"/>
    <n v="14306.71"/>
    <n v="118631.23931999999"/>
    <s v="237338"/>
    <x v="1"/>
    <x v="0"/>
    <x v="0"/>
    <x v="0"/>
    <n v="10008009"/>
    <s v="SABANA"/>
    <n v="1069"/>
    <s v="Combustibles"/>
    <m/>
    <s v="0040005156"/>
    <n v="13650"/>
    <m/>
    <s v="En línea"/>
    <m/>
  </r>
  <r>
    <s v="0223127"/>
    <s v="02/10/2023"/>
    <s v="21:55"/>
    <s v="OLM971"/>
    <x v="0"/>
    <x v="1"/>
    <n v="132917.15"/>
    <n v="14.785"/>
    <s v="100080091069465"/>
    <n v="9103.39"/>
    <n v="134593.62114999999"/>
    <s v="141785"/>
    <x v="1"/>
    <x v="0"/>
    <x v="0"/>
    <x v="0"/>
    <n v="10008009"/>
    <s v="SABANA"/>
    <n v="1069"/>
    <s v="Combustibles"/>
    <m/>
    <s v="0040005156"/>
    <n v="8990"/>
    <m/>
    <s v="En línea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" cacheId="0" autoFormatId="4115" applyNumberFormats="1" applyBorderFormats="1" applyFontFormats="1" applyPatternFormats="1" applyAlignmentFormats="1" applyWidthHeightFormats="1" dataCaption="Datos" updatedVersion="8" minRefreshableVersion="3" showMemberPropertyTips="0" useAutoFormatting="1" itemPrintTitles="1" createdVersion="3" indent="0" compact="0" compactData="0" gridDropZones="1">
  <location ref="A11:I16" firstHeaderRow="1" firstDataRow="3" firstDataCol="3" rowPageCount="1" colPageCount="1"/>
  <pivotFields count="26">
    <pivotField compact="0" outline="0" subtotalTop="0" showAll="0" includeNewItemsInFilter="1"/>
    <pivotField compact="0" numFmtId="14" outline="0" subtotalTop="0" showAll="0" includeNewItemsInFilter="1" defaultSubtotal="0"/>
    <pivotField compact="0" numFmtId="19" outline="0" subtotalTop="0" showAll="0" includeNewItemsInFilter="1"/>
    <pivotField compact="0" outline="0" subtotalTop="0" showAll="0" includeNewItemsInFilter="1"/>
    <pivotField axis="axisRow" compact="0" outline="0" showAll="0">
      <items count="6">
        <item m="1" x="4"/>
        <item m="1" x="1"/>
        <item m="1" x="2"/>
        <item m="1" x="3"/>
        <item x="0"/>
        <item t="default"/>
      </items>
    </pivotField>
    <pivotField axis="axisCol" compact="0" outline="0" subtotalTop="0" showAll="0" includeNewItemsInFilter="1">
      <items count="3">
        <item x="0"/>
        <item x="1"/>
        <item t="default"/>
      </items>
    </pivotField>
    <pivotField compact="0" numFmtId="42" outline="0" showAll="0"/>
    <pivotField dataField="1" compact="0" outline="0" subtotalTop="0" showAll="0" includeNewItemsInFilter="1"/>
    <pivotField compact="0" outline="0" showAll="0"/>
    <pivotField compact="0" outline="0" showAll="0"/>
    <pivotField dataField="1"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 sortType="descending" rankBy="0" defaultSubtotal="0">
      <items count="15">
        <item m="1" x="3"/>
        <item m="1" x="12"/>
        <item m="1" x="13"/>
        <item m="1" x="4"/>
        <item m="1" x="2"/>
        <item m="1" x="6"/>
        <item x="0"/>
        <item m="1" x="14"/>
        <item m="1" x="5"/>
        <item m="1" x="11"/>
        <item m="1" x="7"/>
        <item m="1" x="8"/>
        <item x="1"/>
        <item m="1" x="10"/>
        <item m="1" x="9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Page" compact="0" outline="0" subtotalTop="0" showAll="0" includeNewItemsInFilter="1" sortType="ascending" rankBy="0" defaultSubtotal="0">
      <items count="1">
        <item x="0"/>
      </items>
    </pivotField>
    <pivotField axis="axisRow" compact="0" outline="0" subtotalTop="0" showAll="0" includeNewItemsInFilter="1" sortType="descending">
      <items count="3">
        <item m="1" x="1"/>
        <item x="0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outline="0" showAll="0" defaultSubtotal="0">
      <items count="5">
        <item x="0"/>
        <item m="1" x="3"/>
        <item m="1" x="2"/>
        <item m="1" x="4"/>
        <item m="1" x="1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3">
    <field x="4"/>
    <field x="15"/>
    <field x="14"/>
  </rowFields>
  <rowItems count="3">
    <i>
      <x v="4"/>
      <x/>
      <x v="1"/>
    </i>
    <i t="default">
      <x v="4"/>
    </i>
    <i t="grand">
      <x/>
    </i>
  </rowItems>
  <colFields count="2">
    <field x="5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pageFields count="1">
    <pageField fld="13" item="0" hier="0"/>
  </pageFields>
  <dataFields count="2">
    <dataField name="Suma de Volumen" fld="7" baseField="5" baseItem="0" numFmtId="165"/>
    <dataField name="Suma de Valor Factura" fld="10" baseField="5" baseItem="0" numFmtId="164"/>
  </dataFields>
  <formats count="33">
    <format dxfId="33">
      <pivotArea field="14" type="button" dataOnly="0" labelOnly="1" outline="0" axis="axisRow" fieldPosition="2"/>
    </format>
    <format dxfId="32">
      <pivotArea field="5" grandCol="1" outline="0" axis="axisCol" fieldPosition="0">
        <references count="1">
          <reference field="4294967294" count="1" selected="0">
            <x v="1"/>
          </reference>
        </references>
      </pivotArea>
    </format>
    <format dxfId="31">
      <pivotArea field="5" dataOnly="0" labelOnly="1" grandCol="1" outline="0" offset="IV256" axis="axisCol" fieldPosition="0">
        <references count="1">
          <reference field="4294967294" count="1" selected="0">
            <x v="0"/>
          </reference>
        </references>
      </pivotArea>
    </format>
    <format dxfId="30">
      <pivotArea field="5" dataOnly="0" labelOnly="1" grandCol="1" outline="0" offset="IV256" axis="axisCol" fieldPosition="0">
        <references count="1">
          <reference field="4294967294" count="1" selected="0">
            <x v="1"/>
          </reference>
        </references>
      </pivotArea>
    </format>
    <format dxfId="29">
      <pivotArea type="all" dataOnly="0" outline="0" fieldPosition="0"/>
    </format>
    <format dxfId="28">
      <pivotArea type="all" dataOnly="0" outline="0" fieldPosition="0"/>
    </format>
    <format dxfId="27">
      <pivotArea outline="0" fieldPosition="0">
        <references count="1">
          <reference field="4294967294" count="1">
            <x v="1"/>
          </reference>
        </references>
      </pivotArea>
    </format>
    <format dxfId="26">
      <pivotArea outline="0" fieldPosition="0">
        <references count="1">
          <reference field="4294967294" count="1">
            <x v="0"/>
          </reference>
        </references>
      </pivotArea>
    </format>
    <format dxfId="25">
      <pivotArea dataOnly="0" labelOnly="1" outline="0" fieldPosition="0">
        <references count="1">
          <reference field="5" count="0"/>
        </references>
      </pivotArea>
    </format>
    <format dxfId="24">
      <pivotArea field="5" dataOnly="0" labelOnly="1" grandCol="1" outline="0" offset="IV1" axis="axisCol" fieldPosition="0">
        <references count="1">
          <reference field="4294967294" count="1" selected="0">
            <x v="0"/>
          </reference>
        </references>
      </pivotArea>
    </format>
    <format dxfId="23">
      <pivotArea field="5" dataOnly="0" labelOnly="1" grandCol="1" outline="0" offset="IV1" axis="axisCol" fieldPosition="0">
        <references count="1">
          <reference field="4294967294" count="1" selected="0">
            <x v="1"/>
          </reference>
        </references>
      </pivotArea>
    </format>
    <format dxfId="22">
      <pivotArea grandRow="1" outline="0" collapsedLevelsAreSubtotals="1" fieldPosition="0"/>
    </format>
    <format dxfId="21">
      <pivotArea dataOnly="0" labelOnly="1" grandRow="1" outline="0" fieldPosition="0"/>
    </format>
    <format dxfId="20">
      <pivotArea grandRow="1" outline="0" collapsedLevelsAreSubtotals="1" fieldPosition="0"/>
    </format>
    <format dxfId="19">
      <pivotArea dataOnly="0" labelOnly="1" grandRow="1" outline="0" fieldPosition="0"/>
    </format>
    <format dxfId="18">
      <pivotArea dataOnly="0" labelOnly="1" outline="0" fieldPosition="0">
        <references count="1">
          <reference field="5" count="0"/>
        </references>
      </pivotArea>
    </format>
    <format dxfId="17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6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5">
      <pivotArea type="all" dataOnly="0" outline="0" fieldPosition="0"/>
    </format>
    <format dxfId="14">
      <pivotArea outline="0" collapsedLevelsAreSubtotals="1" fieldPosition="0"/>
    </format>
    <format dxfId="13">
      <pivotArea type="origin" dataOnly="0" labelOnly="1" outline="0" fieldPosition="0"/>
    </format>
    <format dxfId="12">
      <pivotArea field="5" type="button" dataOnly="0" labelOnly="1" outline="0" axis="axisCol" fieldPosition="0"/>
    </format>
    <format dxfId="11">
      <pivotArea field="-2" type="button" dataOnly="0" labelOnly="1" outline="0" axis="axisCol" fieldPosition="1"/>
    </format>
    <format dxfId="10">
      <pivotArea type="topRight" dataOnly="0" labelOnly="1" outline="0" fieldPosition="0"/>
    </format>
    <format dxfId="9">
      <pivotArea field="12" type="button" dataOnly="0" labelOnly="1" outline="0"/>
    </format>
    <format dxfId="8">
      <pivotArea field="14" type="button" dataOnly="0" labelOnly="1" outline="0" axis="axisRow" fieldPosition="2"/>
    </format>
    <format dxfId="7">
      <pivotArea dataOnly="0" labelOnly="1" grandRow="1" outline="0" fieldPosition="0"/>
    </format>
    <format dxfId="6">
      <pivotArea dataOnly="0" labelOnly="1" outline="0" fieldPosition="0">
        <references count="1">
          <reference field="5" count="0"/>
        </references>
      </pivotArea>
    </format>
    <format dxfId="5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4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3">
      <pivotArea dataOnly="0" labelOnly="1" outline="0" fieldPosition="0">
        <references count="2">
          <reference field="4294967294" count="2">
            <x v="0"/>
            <x v="1"/>
          </reference>
          <reference field="5" count="0" selected="0"/>
        </references>
      </pivotArea>
    </format>
    <format dxfId="2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E641"/>
  <sheetViews>
    <sheetView showGridLines="0" topLeftCell="A608" workbookViewId="0">
      <selection activeCell="A633" sqref="A633"/>
    </sheetView>
  </sheetViews>
  <sheetFormatPr baseColWidth="10" defaultColWidth="0" defaultRowHeight="12.75"/>
  <cols>
    <col min="1" max="1" width="42.5703125" bestFit="1" customWidth="1"/>
    <col min="2" max="2" width="21.5703125" bestFit="1" customWidth="1"/>
    <col min="3" max="3" width="2.7109375" style="1" customWidth="1"/>
    <col min="4" max="4" width="2.5703125" style="1" customWidth="1"/>
    <col min="5" max="5" width="3" style="1" customWidth="1"/>
  </cols>
  <sheetData>
    <row r="1" spans="1:5">
      <c r="A1" s="2" t="str">
        <f>Tabla!C4</f>
        <v>J</v>
      </c>
      <c r="B1" s="2" t="str">
        <f>Tabla!B4</f>
        <v>B</v>
      </c>
      <c r="C1" s="2"/>
      <c r="D1" s="1" t="s">
        <v>11</v>
      </c>
      <c r="E1" s="1">
        <v>0</v>
      </c>
    </row>
    <row r="2" spans="1:5">
      <c r="A2" s="2">
        <f>VLOOKUP(A1,D:E,2,0)</f>
        <v>9</v>
      </c>
      <c r="B2" s="2">
        <f>VLOOKUP(B1,D:E,2,0)</f>
        <v>1</v>
      </c>
      <c r="C2" s="2"/>
      <c r="D2" s="1" t="s">
        <v>13</v>
      </c>
      <c r="E2" s="1">
        <v>1</v>
      </c>
    </row>
    <row r="3" spans="1:5">
      <c r="A3" t="str">
        <f ca="1">IF(OR(B3=$A$46,B3=0),"",OFFSET(Tabla!$A$1,$C3,$A$2))</f>
        <v/>
      </c>
      <c r="B3">
        <f ca="1">OFFSET(Tabla!$A$1,C3,$B$2)</f>
        <v>0</v>
      </c>
      <c r="C3" s="1">
        <v>18</v>
      </c>
      <c r="D3" s="1" t="s">
        <v>14</v>
      </c>
      <c r="E3" s="1">
        <v>2</v>
      </c>
    </row>
    <row r="4" spans="1:5">
      <c r="A4" t="str">
        <f ca="1">IF(OR(B4=$A$46,B4=0),"",OFFSET(Tabla!$A$1,$C4,$A$2))</f>
        <v/>
      </c>
      <c r="B4">
        <f ca="1">OFFSET(Tabla!$A$1,C4,$B$2)</f>
        <v>0</v>
      </c>
      <c r="C4" s="1">
        <v>19</v>
      </c>
      <c r="D4" s="1" t="s">
        <v>15</v>
      </c>
      <c r="E4" s="1">
        <v>3</v>
      </c>
    </row>
    <row r="5" spans="1:5">
      <c r="A5" t="str">
        <f ca="1">IF(OR(B5=$A$46,B5=0),"",OFFSET(Tabla!$A$1,$C5,$A$2))</f>
        <v/>
      </c>
      <c r="B5">
        <f ca="1">OFFSET(Tabla!$A$1,C5,$B$2)</f>
        <v>0</v>
      </c>
      <c r="C5" s="1">
        <v>20</v>
      </c>
      <c r="D5" s="1" t="s">
        <v>16</v>
      </c>
      <c r="E5" s="1">
        <v>4</v>
      </c>
    </row>
    <row r="6" spans="1:5">
      <c r="A6" t="str">
        <f ca="1">IF(OR(B6=$A$46,B6=0),"",OFFSET(Tabla!$A$1,$C6,$A$2))</f>
        <v/>
      </c>
      <c r="B6">
        <f ca="1">OFFSET(Tabla!$A$1,C6,$B$2)</f>
        <v>0</v>
      </c>
      <c r="C6" s="1">
        <v>21</v>
      </c>
      <c r="D6" s="1" t="s">
        <v>17</v>
      </c>
      <c r="E6" s="1">
        <v>5</v>
      </c>
    </row>
    <row r="7" spans="1:5">
      <c r="A7" t="str">
        <f ca="1">IF(OR(B7=$A$46,B7=0),"",OFFSET(Tabla!$A$1,$C7,$A$2))</f>
        <v/>
      </c>
      <c r="B7">
        <f ca="1">OFFSET(Tabla!$A$1,C7,$B$2)</f>
        <v>0</v>
      </c>
      <c r="C7" s="1">
        <v>22</v>
      </c>
      <c r="D7" s="1" t="s">
        <v>12</v>
      </c>
      <c r="E7" s="1">
        <v>6</v>
      </c>
    </row>
    <row r="8" spans="1:5">
      <c r="A8" t="str">
        <f ca="1">IF(OR(B8=$A$46,B8=0),"",OFFSET(Tabla!$A$1,$C8,$A$2))</f>
        <v/>
      </c>
      <c r="B8">
        <f ca="1">OFFSET(Tabla!$A$1,C8,$B$2)</f>
        <v>0</v>
      </c>
      <c r="C8" s="1">
        <v>23</v>
      </c>
      <c r="D8" s="1" t="s">
        <v>18</v>
      </c>
      <c r="E8" s="1">
        <v>7</v>
      </c>
    </row>
    <row r="9" spans="1:5">
      <c r="A9" t="str">
        <f ca="1">IF(OR(B9=$A$46,B9=0),"",OFFSET(Tabla!$A$1,$C9,$A$2))</f>
        <v/>
      </c>
      <c r="B9">
        <f ca="1">OFFSET(Tabla!$A$1,C9,$B$2)</f>
        <v>0</v>
      </c>
      <c r="C9" s="1">
        <v>24</v>
      </c>
      <c r="D9" s="1" t="s">
        <v>19</v>
      </c>
      <c r="E9" s="1">
        <v>8</v>
      </c>
    </row>
    <row r="10" spans="1:5">
      <c r="A10" t="str">
        <f ca="1">IF(OR(B10=$A$46,B10=0),"",OFFSET(Tabla!$A$1,$C10,$A$2))</f>
        <v/>
      </c>
      <c r="B10">
        <f ca="1">OFFSET(Tabla!$A$1,C10,$B$2)</f>
        <v>0</v>
      </c>
      <c r="C10" s="1">
        <v>25</v>
      </c>
      <c r="D10" s="1" t="s">
        <v>20</v>
      </c>
      <c r="E10" s="1">
        <v>9</v>
      </c>
    </row>
    <row r="11" spans="1:5">
      <c r="A11" t="str">
        <f ca="1">IF(OR(B11=$A$46,B11=0),"",OFFSET(Tabla!$A$1,$C11,$A$2))</f>
        <v/>
      </c>
      <c r="B11">
        <f ca="1">OFFSET(Tabla!$A$1,C11,$B$2)</f>
        <v>0</v>
      </c>
      <c r="C11" s="1">
        <v>26</v>
      </c>
      <c r="D11" s="1" t="s">
        <v>21</v>
      </c>
      <c r="E11" s="1">
        <v>10</v>
      </c>
    </row>
    <row r="12" spans="1:5">
      <c r="A12" t="str">
        <f ca="1">IF(OR(B12=$A$46,B12=0),"",OFFSET(Tabla!$A$1,$C12,$A$2))</f>
        <v/>
      </c>
      <c r="B12">
        <f ca="1">OFFSET(Tabla!$A$1,C12,$B$2)</f>
        <v>0</v>
      </c>
      <c r="C12" s="1">
        <v>27</v>
      </c>
      <c r="D12" s="1" t="s">
        <v>22</v>
      </c>
      <c r="E12" s="1">
        <v>11</v>
      </c>
    </row>
    <row r="13" spans="1:5">
      <c r="A13" t="str">
        <f ca="1">IF(OR(B13=$A$46,B13=0),"",OFFSET(Tabla!$A$1,$C13,$A$2))</f>
        <v/>
      </c>
      <c r="B13">
        <f ca="1">OFFSET(Tabla!$A$1,C13,$B$2)</f>
        <v>0</v>
      </c>
      <c r="C13" s="1">
        <v>28</v>
      </c>
      <c r="D13" s="1" t="s">
        <v>23</v>
      </c>
      <c r="E13" s="1">
        <v>12</v>
      </c>
    </row>
    <row r="14" spans="1:5">
      <c r="A14" t="str">
        <f ca="1">IF(OR(B14=$A$46,B14=0),"",OFFSET(Tabla!$A$1,$C14,$A$2))</f>
        <v/>
      </c>
      <c r="B14">
        <f ca="1">OFFSET(Tabla!$A$1,C14,$B$2)</f>
        <v>0</v>
      </c>
      <c r="C14" s="1">
        <v>29</v>
      </c>
      <c r="D14" s="1" t="s">
        <v>24</v>
      </c>
      <c r="E14" s="1">
        <v>13</v>
      </c>
    </row>
    <row r="15" spans="1:5">
      <c r="A15" t="str">
        <f ca="1">IF(OR(B15=$A$46,B15=0),"",OFFSET(Tabla!$A$1,$C15,$A$2))</f>
        <v/>
      </c>
      <c r="B15">
        <f ca="1">OFFSET(Tabla!$A$1,C15,$B$2)</f>
        <v>0</v>
      </c>
      <c r="C15" s="1">
        <v>30</v>
      </c>
      <c r="D15" s="1" t="s">
        <v>25</v>
      </c>
      <c r="E15" s="1">
        <v>14</v>
      </c>
    </row>
    <row r="16" spans="1:5">
      <c r="A16" t="str">
        <f ca="1">IF(OR(B16=$A$46,B16=0),"",OFFSET(Tabla!$A$1,$C16,$A$2))</f>
        <v/>
      </c>
      <c r="B16">
        <f ca="1">OFFSET(Tabla!$A$1,C16,$B$2)</f>
        <v>0</v>
      </c>
      <c r="C16" s="1">
        <v>31</v>
      </c>
      <c r="D16" s="1" t="s">
        <v>26</v>
      </c>
      <c r="E16" s="1">
        <v>15</v>
      </c>
    </row>
    <row r="17" spans="1:5">
      <c r="A17" t="str">
        <f ca="1">IF(OR(B17=$A$46,B17=0),"",OFFSET(Tabla!$A$1,$C17,$A$2))</f>
        <v/>
      </c>
      <c r="B17">
        <f ca="1">OFFSET(Tabla!$A$1,C17,$B$2)</f>
        <v>0</v>
      </c>
      <c r="C17" s="1">
        <v>32</v>
      </c>
      <c r="D17" s="1" t="s">
        <v>27</v>
      </c>
      <c r="E17" s="1">
        <v>16</v>
      </c>
    </row>
    <row r="18" spans="1:5">
      <c r="A18" t="str">
        <f ca="1">IF(OR(B18=$A$46,B18=0),"",OFFSET(Tabla!$A$1,$C18,$A$2))</f>
        <v/>
      </c>
      <c r="B18">
        <f ca="1">OFFSET(Tabla!$A$1,C18,$B$2)</f>
        <v>0</v>
      </c>
      <c r="C18" s="1">
        <v>33</v>
      </c>
      <c r="D18" s="1" t="s">
        <v>28</v>
      </c>
      <c r="E18" s="1">
        <v>17</v>
      </c>
    </row>
    <row r="19" spans="1:5">
      <c r="A19" t="str">
        <f ca="1">IF(OR(B19=$A$46,B19=0),"",OFFSET(Tabla!$A$1,$C19,$A$2))</f>
        <v/>
      </c>
      <c r="B19">
        <f ca="1">OFFSET(Tabla!$A$1,C19,$B$2)</f>
        <v>0</v>
      </c>
      <c r="C19" s="1">
        <v>34</v>
      </c>
      <c r="D19" s="1" t="s">
        <v>29</v>
      </c>
      <c r="E19" s="1">
        <v>18</v>
      </c>
    </row>
    <row r="20" spans="1:5">
      <c r="A20" t="str">
        <f ca="1">IF(OR(B20=$A$46,B20=0),"",OFFSET(Tabla!$A$1,$C20,$A$2))</f>
        <v/>
      </c>
      <c r="B20">
        <f ca="1">OFFSET(Tabla!$A$1,C20,$B$2)</f>
        <v>0</v>
      </c>
      <c r="C20" s="1">
        <v>35</v>
      </c>
      <c r="D20" s="1" t="s">
        <v>30</v>
      </c>
      <c r="E20" s="1">
        <v>19</v>
      </c>
    </row>
    <row r="21" spans="1:5">
      <c r="A21" t="str">
        <f ca="1">IF(OR(B21=$A$46,B21=0),"",OFFSET(Tabla!$A$1,$C21,$A$2))</f>
        <v/>
      </c>
      <c r="B21">
        <f ca="1">OFFSET(Tabla!$A$1,C21,$B$2)</f>
        <v>0</v>
      </c>
      <c r="C21" s="1">
        <v>36</v>
      </c>
    </row>
    <row r="22" spans="1:5">
      <c r="A22" t="str">
        <f ca="1">IF(OR(B22=$A$46,B22=0),"",OFFSET(Tabla!$A$1,$C22,$A$2))</f>
        <v/>
      </c>
      <c r="B22">
        <f ca="1">OFFSET(Tabla!$A$1,C22,$B$2)</f>
        <v>0</v>
      </c>
      <c r="C22" s="1">
        <v>37</v>
      </c>
    </row>
    <row r="23" spans="1:5">
      <c r="A23" t="str">
        <f ca="1">IF(OR(B23=$A$46,B23=0),"",OFFSET(Tabla!$A$1,$C23,$A$2))</f>
        <v/>
      </c>
      <c r="B23">
        <f ca="1">OFFSET(Tabla!$A$1,C23,$B$2)</f>
        <v>0</v>
      </c>
      <c r="C23" s="1">
        <v>38</v>
      </c>
    </row>
    <row r="24" spans="1:5">
      <c r="A24" t="str">
        <f ca="1">IF(OR(B24=$A$46,B24=0),"",OFFSET(Tabla!$A$1,$C24,$A$2))</f>
        <v/>
      </c>
      <c r="B24">
        <f ca="1">OFFSET(Tabla!$A$1,C24,$B$2)</f>
        <v>0</v>
      </c>
      <c r="C24" s="1">
        <v>39</v>
      </c>
    </row>
    <row r="25" spans="1:5">
      <c r="A25" t="str">
        <f ca="1">IF(OR(B25=$A$46,B25=0),"",OFFSET(Tabla!$A$1,$C25,$A$2))</f>
        <v/>
      </c>
      <c r="B25">
        <f ca="1">OFFSET(Tabla!$A$1,C25,$B$2)</f>
        <v>0</v>
      </c>
      <c r="C25" s="1">
        <v>40</v>
      </c>
    </row>
    <row r="26" spans="1:5">
      <c r="A26" t="str">
        <f ca="1">IF(OR(B26=$A$46,B26=0),"",OFFSET(Tabla!$A$1,$C26,$A$2))</f>
        <v/>
      </c>
      <c r="B26">
        <f ca="1">OFFSET(Tabla!$A$1,C26,$B$2)</f>
        <v>0</v>
      </c>
      <c r="C26" s="1">
        <v>41</v>
      </c>
    </row>
    <row r="27" spans="1:5">
      <c r="A27" t="str">
        <f ca="1">IF(OR(B27=$A$46,B27=0),"",OFFSET(Tabla!$A$1,$C27,$A$2))</f>
        <v/>
      </c>
      <c r="B27">
        <f ca="1">OFFSET(Tabla!$A$1,C27,$B$2)</f>
        <v>0</v>
      </c>
      <c r="C27" s="1">
        <v>42</v>
      </c>
    </row>
    <row r="28" spans="1:5">
      <c r="A28" t="str">
        <f ca="1">IF(OR(B28=$A$46,B28=0),"",OFFSET(Tabla!$A$1,$C28,$A$2))</f>
        <v/>
      </c>
      <c r="B28">
        <f ca="1">OFFSET(Tabla!$A$1,C28,$B$2)</f>
        <v>0</v>
      </c>
      <c r="C28" s="1">
        <v>43</v>
      </c>
    </row>
    <row r="29" spans="1:5">
      <c r="A29" t="str">
        <f ca="1">IF(OR(B29=$A$46,B29=0),"",OFFSET(Tabla!$A$1,$C29,$A$2))</f>
        <v/>
      </c>
      <c r="B29">
        <f ca="1">OFFSET(Tabla!$A$1,C29,$B$2)</f>
        <v>0</v>
      </c>
      <c r="C29" s="1">
        <v>44</v>
      </c>
    </row>
    <row r="30" spans="1:5">
      <c r="A30" t="str">
        <f ca="1">IF(OR(B30=$A$46,B30=0),"",OFFSET(Tabla!$A$1,$C30,$A$2))</f>
        <v/>
      </c>
      <c r="B30">
        <f ca="1">OFFSET(Tabla!$A$1,C30,$B$2)</f>
        <v>0</v>
      </c>
      <c r="C30" s="1">
        <v>45</v>
      </c>
    </row>
    <row r="31" spans="1:5">
      <c r="A31" t="str">
        <f ca="1">IF(OR(B31=$A$46,B31=0),"",OFFSET(Tabla!$A$1,$C31,$A$2))</f>
        <v/>
      </c>
      <c r="B31">
        <f ca="1">OFFSET(Tabla!$A$1,C31,$B$2)</f>
        <v>0</v>
      </c>
      <c r="C31" s="1">
        <v>46</v>
      </c>
    </row>
    <row r="32" spans="1:5">
      <c r="A32" t="str">
        <f ca="1">IF(OR(B32=$A$46,B32=0),"",OFFSET(Tabla!$A$1,$C32,$A$2))</f>
        <v/>
      </c>
      <c r="B32">
        <f ca="1">OFFSET(Tabla!$A$1,C32,$B$2)</f>
        <v>0</v>
      </c>
      <c r="C32" s="1">
        <v>47</v>
      </c>
    </row>
    <row r="33" spans="1:3">
      <c r="A33" t="str">
        <f ca="1">IF(OR(B33=$A$46,B33=0),"",OFFSET(Tabla!$A$1,$C33,$A$2))</f>
        <v/>
      </c>
      <c r="B33">
        <f ca="1">OFFSET(Tabla!$A$1,C33,$B$2)</f>
        <v>0</v>
      </c>
      <c r="C33" s="1">
        <v>48</v>
      </c>
    </row>
    <row r="34" spans="1:3">
      <c r="A34" t="str">
        <f ca="1">IF(OR(B34=$A$46,B34=0),"",OFFSET(Tabla!$A$1,$C34,$A$2))</f>
        <v/>
      </c>
      <c r="B34">
        <f ca="1">OFFSET(Tabla!$A$1,C34,$B$2)</f>
        <v>0</v>
      </c>
      <c r="C34" s="1">
        <v>49</v>
      </c>
    </row>
    <row r="35" spans="1:3">
      <c r="A35" t="str">
        <f ca="1">IF(OR(B35=$A$46,B35=0),"",OFFSET(Tabla!$A$1,$C35,$A$2))</f>
        <v/>
      </c>
      <c r="B35">
        <f ca="1">OFFSET(Tabla!$A$1,C35,$B$2)</f>
        <v>0</v>
      </c>
      <c r="C35" s="1">
        <v>50</v>
      </c>
    </row>
    <row r="36" spans="1:3">
      <c r="A36" t="str">
        <f ca="1">IF(OR(B36=$A$46,B36=0),"",OFFSET(Tabla!$A$1,$C36,$A$2))</f>
        <v/>
      </c>
      <c r="B36">
        <f ca="1">OFFSET(Tabla!$A$1,C36,$B$2)</f>
        <v>0</v>
      </c>
      <c r="C36" s="1">
        <v>51</v>
      </c>
    </row>
    <row r="37" spans="1:3">
      <c r="A37" t="str">
        <f ca="1">IF(OR(B37=$A$46,B37=0),"",OFFSET(Tabla!$A$1,$C37,$A$2))</f>
        <v/>
      </c>
      <c r="B37">
        <f ca="1">OFFSET(Tabla!$A$1,C37,$B$2)</f>
        <v>0</v>
      </c>
      <c r="C37" s="1">
        <v>52</v>
      </c>
    </row>
    <row r="38" spans="1:3">
      <c r="A38" t="str">
        <f ca="1">IF(OR(B38=$A$46,B38=0),"",OFFSET(Tabla!$A$1,$C38,$A$2))</f>
        <v/>
      </c>
      <c r="B38">
        <f ca="1">OFFSET(Tabla!$A$1,C38,$B$2)</f>
        <v>0</v>
      </c>
      <c r="C38" s="1">
        <v>53</v>
      </c>
    </row>
    <row r="39" spans="1:3">
      <c r="A39" t="str">
        <f ca="1">IF(OR(B39=$A$46,B39=0),"",OFFSET(Tabla!$A$1,$C39,$A$2))</f>
        <v/>
      </c>
      <c r="B39">
        <f ca="1">OFFSET(Tabla!$A$1,C39,$B$2)</f>
        <v>0</v>
      </c>
      <c r="C39" s="1">
        <v>54</v>
      </c>
    </row>
    <row r="40" spans="1:3">
      <c r="A40" t="str">
        <f ca="1">IF(OR(B40=$A$46,B40=0),"",OFFSET(Tabla!$A$1,$C40,$A$2))</f>
        <v/>
      </c>
      <c r="B40">
        <f ca="1">OFFSET(Tabla!$A$1,C40,$B$2)</f>
        <v>0</v>
      </c>
      <c r="C40" s="1">
        <v>55</v>
      </c>
    </row>
    <row r="41" spans="1:3">
      <c r="A41" t="str">
        <f ca="1">IF(OR(B41=$A$46,B41=0),"",OFFSET(Tabla!$A$1,$C41,$A$2))</f>
        <v/>
      </c>
      <c r="B41">
        <f ca="1">OFFSET(Tabla!$A$1,C41,$B$2)</f>
        <v>0</v>
      </c>
      <c r="C41" s="1">
        <v>56</v>
      </c>
    </row>
    <row r="42" spans="1:3">
      <c r="A42" t="str">
        <f ca="1">IF(OR(B42=$A$46,B42=0),"",OFFSET(Tabla!$A$1,$C42,$A$2))</f>
        <v/>
      </c>
      <c r="B42">
        <f ca="1">OFFSET(Tabla!$A$1,C42,$B$2)</f>
        <v>0</v>
      </c>
      <c r="C42" s="1">
        <v>57</v>
      </c>
    </row>
    <row r="43" spans="1:3">
      <c r="A43" t="str">
        <f ca="1">IF(OR(B43=$A$46,B43=0),"",OFFSET(Tabla!$A$1,$C43,$A$2))</f>
        <v/>
      </c>
      <c r="B43">
        <f ca="1">OFFSET(Tabla!$A$1,C43,$B$2)</f>
        <v>0</v>
      </c>
      <c r="C43" s="1">
        <v>58</v>
      </c>
    </row>
    <row r="44" spans="1:3">
      <c r="A44" t="str">
        <f ca="1">IF(OR(B44=$A$46,B44=0),"",OFFSET(Tabla!$A$1,$C44,$A$2))</f>
        <v/>
      </c>
      <c r="B44">
        <f ca="1">OFFSET(Tabla!$A$1,C44,$B$2)</f>
        <v>0</v>
      </c>
      <c r="C44" s="1">
        <v>59</v>
      </c>
    </row>
    <row r="45" spans="1:3">
      <c r="A45" t="str">
        <f ca="1">IF(OR(B45=$A$46,B45=0),"",OFFSET(Tabla!$A$1,$C45,$A$2))</f>
        <v/>
      </c>
      <c r="B45">
        <f ca="1">OFFSET(Tabla!$A$1,C45,$B$2)</f>
        <v>0</v>
      </c>
      <c r="C45" s="1">
        <v>60</v>
      </c>
    </row>
    <row r="46" spans="1:3">
      <c r="A46" t="s">
        <v>9</v>
      </c>
    </row>
    <row r="599" spans="1:2">
      <c r="A599" t="s">
        <v>4</v>
      </c>
      <c r="B599" t="s">
        <v>36</v>
      </c>
    </row>
    <row r="600" spans="1:2">
      <c r="A600" t="s">
        <v>37</v>
      </c>
      <c r="B600" t="s">
        <v>38</v>
      </c>
    </row>
    <row r="601" spans="1:2">
      <c r="A601" t="s">
        <v>39</v>
      </c>
      <c r="B601" t="s">
        <v>40</v>
      </c>
    </row>
    <row r="602" spans="1:2">
      <c r="A602" s="12" t="s">
        <v>67</v>
      </c>
      <c r="B602" t="s">
        <v>40</v>
      </c>
    </row>
    <row r="603" spans="1:2">
      <c r="A603" t="s">
        <v>41</v>
      </c>
      <c r="B603" t="s">
        <v>38</v>
      </c>
    </row>
    <row r="604" spans="1:2">
      <c r="A604" t="s">
        <v>42</v>
      </c>
      <c r="B604" t="s">
        <v>38</v>
      </c>
    </row>
    <row r="605" spans="1:2">
      <c r="A605" t="s">
        <v>43</v>
      </c>
      <c r="B605" t="s">
        <v>40</v>
      </c>
    </row>
    <row r="606" spans="1:2">
      <c r="A606" t="s">
        <v>44</v>
      </c>
      <c r="B606" t="s">
        <v>45</v>
      </c>
    </row>
    <row r="607" spans="1:2">
      <c r="A607" s="11" t="s">
        <v>46</v>
      </c>
      <c r="B607" t="s">
        <v>38</v>
      </c>
    </row>
    <row r="608" spans="1:2">
      <c r="A608" s="12" t="s">
        <v>57</v>
      </c>
      <c r="B608" t="s">
        <v>38</v>
      </c>
    </row>
    <row r="609" spans="1:2">
      <c r="A609" t="s">
        <v>47</v>
      </c>
      <c r="B609" t="s">
        <v>38</v>
      </c>
    </row>
    <row r="610" spans="1:2">
      <c r="A610" t="s">
        <v>48</v>
      </c>
      <c r="B610" t="s">
        <v>38</v>
      </c>
    </row>
    <row r="611" spans="1:2">
      <c r="A611" t="s">
        <v>49</v>
      </c>
      <c r="B611" t="s">
        <v>40</v>
      </c>
    </row>
    <row r="612" spans="1:2">
      <c r="A612" s="12" t="s">
        <v>63</v>
      </c>
      <c r="B612" t="s">
        <v>40</v>
      </c>
    </row>
    <row r="613" spans="1:2">
      <c r="A613" s="12" t="s">
        <v>67</v>
      </c>
      <c r="B613" t="s">
        <v>40</v>
      </c>
    </row>
    <row r="614" spans="1:2">
      <c r="A614" s="12" t="s">
        <v>70</v>
      </c>
      <c r="B614" t="s">
        <v>40</v>
      </c>
    </row>
    <row r="615" spans="1:2">
      <c r="A615" s="12" t="s">
        <v>68</v>
      </c>
      <c r="B615" t="s">
        <v>40</v>
      </c>
    </row>
    <row r="616" spans="1:2">
      <c r="A616" s="12" t="s">
        <v>69</v>
      </c>
      <c r="B616" s="11" t="s">
        <v>45</v>
      </c>
    </row>
    <row r="617" spans="1:2">
      <c r="A617" s="13" t="s">
        <v>66</v>
      </c>
      <c r="B617" s="11" t="s">
        <v>45</v>
      </c>
    </row>
    <row r="618" spans="1:2">
      <c r="A618" s="13" t="s">
        <v>65</v>
      </c>
      <c r="B618" s="11" t="s">
        <v>45</v>
      </c>
    </row>
    <row r="619" spans="1:2">
      <c r="A619" s="12" t="s">
        <v>62</v>
      </c>
      <c r="B619" t="s">
        <v>40</v>
      </c>
    </row>
    <row r="620" spans="1:2">
      <c r="A620" s="12" t="s">
        <v>59</v>
      </c>
      <c r="B620" s="11" t="s">
        <v>45</v>
      </c>
    </row>
    <row r="621" spans="1:2">
      <c r="A621" s="14" t="s">
        <v>71</v>
      </c>
      <c r="B621" s="11" t="s">
        <v>72</v>
      </c>
    </row>
    <row r="622" spans="1:2">
      <c r="A622" t="s">
        <v>50</v>
      </c>
      <c r="B622" t="s">
        <v>38</v>
      </c>
    </row>
    <row r="623" spans="1:2">
      <c r="A623" s="12" t="s">
        <v>73</v>
      </c>
      <c r="B623" t="s">
        <v>38</v>
      </c>
    </row>
    <row r="624" spans="1:2">
      <c r="A624" s="12" t="s">
        <v>74</v>
      </c>
      <c r="B624" t="s">
        <v>38</v>
      </c>
    </row>
    <row r="625" spans="1:2">
      <c r="A625" t="s">
        <v>51</v>
      </c>
      <c r="B625" t="s">
        <v>38</v>
      </c>
    </row>
    <row r="626" spans="1:2">
      <c r="A626" t="s">
        <v>52</v>
      </c>
      <c r="B626" t="s">
        <v>38</v>
      </c>
    </row>
    <row r="627" spans="1:2">
      <c r="A627" s="12" t="s">
        <v>61</v>
      </c>
      <c r="B627" s="11" t="s">
        <v>40</v>
      </c>
    </row>
    <row r="628" spans="1:2">
      <c r="A628" s="12" t="s">
        <v>64</v>
      </c>
      <c r="B628" s="11" t="s">
        <v>45</v>
      </c>
    </row>
    <row r="629" spans="1:2">
      <c r="A629" t="s">
        <v>53</v>
      </c>
      <c r="B629" t="s">
        <v>45</v>
      </c>
    </row>
    <row r="630" spans="1:2">
      <c r="A630" s="12" t="s">
        <v>60</v>
      </c>
      <c r="B630" s="11" t="s">
        <v>40</v>
      </c>
    </row>
    <row r="631" spans="1:2">
      <c r="A631" t="s">
        <v>54</v>
      </c>
      <c r="B631" t="s">
        <v>40</v>
      </c>
    </row>
    <row r="632" spans="1:2">
      <c r="A632" s="12" t="s">
        <v>58</v>
      </c>
      <c r="B632" t="s">
        <v>45</v>
      </c>
    </row>
    <row r="633" spans="1:2">
      <c r="A633" s="11" t="s">
        <v>123</v>
      </c>
      <c r="B633" t="s">
        <v>38</v>
      </c>
    </row>
    <row r="634" spans="1:2">
      <c r="A634" t="s">
        <v>55</v>
      </c>
      <c r="B634" t="s">
        <v>40</v>
      </c>
    </row>
    <row r="635" spans="1:2">
      <c r="A635" s="11" t="s">
        <v>56</v>
      </c>
      <c r="B635" t="s">
        <v>38</v>
      </c>
    </row>
    <row r="636" spans="1:2">
      <c r="A636" s="12" t="s">
        <v>75</v>
      </c>
      <c r="B636" t="s">
        <v>38</v>
      </c>
    </row>
    <row r="637" spans="1:2">
      <c r="A637" s="11" t="s">
        <v>76</v>
      </c>
      <c r="B637" t="s">
        <v>45</v>
      </c>
    </row>
    <row r="638" spans="1:2">
      <c r="A638" t="s">
        <v>77</v>
      </c>
      <c r="B638" s="11" t="s">
        <v>38</v>
      </c>
    </row>
    <row r="639" spans="1:2">
      <c r="A639" t="s">
        <v>78</v>
      </c>
      <c r="B639" s="11" t="s">
        <v>45</v>
      </c>
    </row>
    <row r="640" spans="1:2">
      <c r="A640" s="11" t="s">
        <v>79</v>
      </c>
      <c r="B640" s="11" t="s">
        <v>38</v>
      </c>
    </row>
    <row r="641" spans="1:2">
      <c r="A641" s="11"/>
      <c r="B641" s="11"/>
    </row>
  </sheetData>
  <phoneticPr fontId="3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P70"/>
  <sheetViews>
    <sheetView showGridLines="0" tabSelected="1" zoomScale="85" zoomScaleNormal="85" zoomScaleSheetLayoutView="85" workbookViewId="0">
      <selection activeCell="C14" sqref="C14"/>
    </sheetView>
  </sheetViews>
  <sheetFormatPr baseColWidth="10" defaultColWidth="11.42578125" defaultRowHeight="11.25"/>
  <cols>
    <col min="1" max="1" width="41.28515625" style="26" bestFit="1" customWidth="1"/>
    <col min="2" max="2" width="24.5703125" style="26" bestFit="1" customWidth="1"/>
    <col min="3" max="3" width="13.85546875" style="26" bestFit="1" customWidth="1"/>
    <col min="4" max="7" width="16" style="26" bestFit="1" customWidth="1"/>
    <col min="8" max="8" width="24.7109375" style="26" bestFit="1" customWidth="1"/>
    <col min="9" max="9" width="29.42578125" style="26" bestFit="1" customWidth="1"/>
    <col min="10" max="10" width="22.28515625" style="26" customWidth="1"/>
    <col min="11" max="11" width="25.7109375" style="26" bestFit="1" customWidth="1"/>
    <col min="12" max="15" width="11.42578125" style="26"/>
    <col min="16" max="16" width="0" style="26" hidden="1" customWidth="1"/>
    <col min="17" max="16384" width="11.42578125" style="26"/>
  </cols>
  <sheetData>
    <row r="1" spans="1:16" s="20" customFormat="1" ht="36.75">
      <c r="A1" s="18" t="str">
        <f>IF(B9="(Todas)",B3,B9)</f>
        <v>1 AL 15 DE OCTUBRE</v>
      </c>
      <c r="B1" s="19" t="s">
        <v>247</v>
      </c>
      <c r="C1" s="19"/>
      <c r="D1" s="19"/>
      <c r="E1" s="19"/>
      <c r="F1" s="19"/>
      <c r="G1" s="19"/>
      <c r="H1" s="19"/>
      <c r="I1" s="19"/>
    </row>
    <row r="2" spans="1:16" s="20" customFormat="1" ht="27.75">
      <c r="A2" s="21" t="s">
        <v>33</v>
      </c>
      <c r="B2" s="27" t="str">
        <f>CONCATENATE(A2,A1,A3)</f>
        <v>REPORTE DE CONSUMOS 1 AL 15 DE OCTUBRE DE 2023</v>
      </c>
      <c r="C2" s="22"/>
      <c r="D2" s="22"/>
      <c r="E2" s="22"/>
      <c r="F2" s="22"/>
      <c r="G2" s="22"/>
      <c r="H2" s="22"/>
      <c r="I2" s="22"/>
    </row>
    <row r="3" spans="1:16" s="20" customFormat="1">
      <c r="A3" s="21" t="s">
        <v>124</v>
      </c>
      <c r="B3" s="21"/>
    </row>
    <row r="4" spans="1:16" s="20" customFormat="1">
      <c r="A4" s="21"/>
      <c r="B4" s="21" t="s">
        <v>13</v>
      </c>
      <c r="C4" s="21" t="s">
        <v>20</v>
      </c>
    </row>
    <row r="5" spans="1:16" s="20" customFormat="1"/>
    <row r="6" spans="1:16" s="20" customFormat="1"/>
    <row r="7" spans="1:16" s="20" customFormat="1"/>
    <row r="8" spans="1:16" s="24" customFormat="1" ht="15">
      <c r="A8" s="23"/>
      <c r="B8" s="23"/>
    </row>
    <row r="9" spans="1:16" s="24" customFormat="1" ht="15">
      <c r="A9" s="36" t="s">
        <v>7</v>
      </c>
      <c r="B9" s="37" t="s">
        <v>246</v>
      </c>
    </row>
    <row r="10" spans="1:16" s="25" customFormat="1" ht="15"/>
    <row r="11" spans="1:16" s="24" customFormat="1" ht="15">
      <c r="A11" s="38"/>
      <c r="B11" s="38"/>
      <c r="C11" s="38"/>
      <c r="D11" s="38" t="s">
        <v>4</v>
      </c>
      <c r="E11" s="38" t="s">
        <v>31</v>
      </c>
      <c r="F11" s="38"/>
      <c r="G11" s="38"/>
      <c r="H11" s="38"/>
      <c r="I11" s="38"/>
      <c r="J11" s="23"/>
      <c r="K11" s="23"/>
    </row>
    <row r="12" spans="1:16" s="24" customFormat="1" ht="15">
      <c r="A12" s="38"/>
      <c r="B12" s="38"/>
      <c r="C12" s="38"/>
      <c r="D12" s="39" t="s">
        <v>40</v>
      </c>
      <c r="E12" s="40"/>
      <c r="F12" s="39" t="s">
        <v>38</v>
      </c>
      <c r="G12" s="40"/>
      <c r="H12" s="66" t="s">
        <v>32</v>
      </c>
      <c r="I12" s="66" t="s">
        <v>35</v>
      </c>
      <c r="J12" s="23"/>
      <c r="K12" s="23"/>
    </row>
    <row r="13" spans="1:16" s="24" customFormat="1" ht="15">
      <c r="A13" s="41" t="s">
        <v>131</v>
      </c>
      <c r="B13" s="42" t="s">
        <v>125</v>
      </c>
      <c r="C13" s="43" t="s">
        <v>10</v>
      </c>
      <c r="D13" s="44" t="s">
        <v>5</v>
      </c>
      <c r="E13" s="43" t="s">
        <v>34</v>
      </c>
      <c r="F13" s="44" t="s">
        <v>5</v>
      </c>
      <c r="G13" s="43" t="s">
        <v>34</v>
      </c>
      <c r="H13" s="67"/>
      <c r="I13" s="67"/>
      <c r="J13" s="23"/>
      <c r="K13" s="23"/>
    </row>
    <row r="14" spans="1:16" s="24" customFormat="1" ht="15">
      <c r="A14" s="45" t="s">
        <v>171</v>
      </c>
      <c r="B14" s="46">
        <v>465</v>
      </c>
      <c r="C14" s="46" t="s">
        <v>250</v>
      </c>
      <c r="D14" s="47">
        <v>164.435</v>
      </c>
      <c r="E14" s="48">
        <v>2352523.85885</v>
      </c>
      <c r="F14" s="49">
        <v>101.586</v>
      </c>
      <c r="G14" s="48">
        <v>924776.97653999995</v>
      </c>
      <c r="H14" s="50">
        <v>266.02100000000002</v>
      </c>
      <c r="I14" s="51">
        <v>3277300.8353899997</v>
      </c>
      <c r="J14" s="23"/>
      <c r="K14" s="23"/>
      <c r="P14" s="24" t="str">
        <f>+A14</f>
        <v>SG ALCALDIA MAYOR OC 105580</v>
      </c>
    </row>
    <row r="15" spans="1:16" s="24" customFormat="1" ht="15">
      <c r="A15" s="52" t="s">
        <v>248</v>
      </c>
      <c r="B15" s="53"/>
      <c r="C15" s="53"/>
      <c r="D15" s="54">
        <v>164.435</v>
      </c>
      <c r="E15" s="55">
        <v>2352523.85885</v>
      </c>
      <c r="F15" s="56">
        <v>101.586</v>
      </c>
      <c r="G15" s="55">
        <v>924776.97653999995</v>
      </c>
      <c r="H15" s="57">
        <v>266.02100000000002</v>
      </c>
      <c r="I15" s="58">
        <v>3277300.8353899997</v>
      </c>
      <c r="J15" s="23"/>
      <c r="K15" s="23"/>
      <c r="P15" s="24" t="str">
        <f t="shared" ref="P15:P38" si="0">+A15</f>
        <v>Total SG ALCALDIA MAYOR OC 105580</v>
      </c>
    </row>
    <row r="16" spans="1:16" s="24" customFormat="1" ht="15">
      <c r="A16" s="59" t="s">
        <v>9</v>
      </c>
      <c r="B16" s="60"/>
      <c r="C16" s="60"/>
      <c r="D16" s="61">
        <v>164.435</v>
      </c>
      <c r="E16" s="62">
        <v>2352523.85885</v>
      </c>
      <c r="F16" s="63">
        <v>101.586</v>
      </c>
      <c r="G16" s="62">
        <v>924776.97653999995</v>
      </c>
      <c r="H16" s="64">
        <v>266.02100000000002</v>
      </c>
      <c r="I16" s="65">
        <v>3277300.8353899997</v>
      </c>
      <c r="J16" s="23"/>
      <c r="K16" s="23"/>
      <c r="P16" s="24" t="str">
        <f t="shared" si="0"/>
        <v>Total general</v>
      </c>
    </row>
    <row r="17" spans="1:16" ht="13.5">
      <c r="A17"/>
      <c r="B17"/>
      <c r="C17"/>
      <c r="D17"/>
      <c r="E17"/>
      <c r="F17"/>
      <c r="G17"/>
      <c r="H17"/>
      <c r="I17"/>
      <c r="J17" s="23"/>
      <c r="K17" s="23"/>
      <c r="P17" s="26">
        <f t="shared" si="0"/>
        <v>0</v>
      </c>
    </row>
    <row r="18" spans="1:16" ht="13.5">
      <c r="A18"/>
      <c r="B18"/>
      <c r="C18"/>
      <c r="D18"/>
      <c r="E18"/>
      <c r="F18"/>
      <c r="G18"/>
      <c r="H18"/>
      <c r="I18"/>
      <c r="J18" s="23"/>
      <c r="K18" s="23"/>
      <c r="P18" s="26">
        <f t="shared" si="0"/>
        <v>0</v>
      </c>
    </row>
    <row r="19" spans="1:16" ht="13.5">
      <c r="A19"/>
      <c r="B19"/>
      <c r="C19"/>
      <c r="D19"/>
      <c r="E19"/>
      <c r="F19"/>
      <c r="G19"/>
      <c r="H19"/>
      <c r="I19"/>
      <c r="J19" s="23"/>
      <c r="K19" s="23"/>
      <c r="P19" s="26">
        <f t="shared" si="0"/>
        <v>0</v>
      </c>
    </row>
    <row r="20" spans="1:16" ht="13.5">
      <c r="A20"/>
      <c r="B20"/>
      <c r="C20"/>
      <c r="D20"/>
      <c r="E20"/>
      <c r="F20"/>
      <c r="G20"/>
      <c r="H20"/>
      <c r="I20"/>
      <c r="J20" s="23"/>
      <c r="P20" s="26">
        <f t="shared" si="0"/>
        <v>0</v>
      </c>
    </row>
    <row r="21" spans="1:16" ht="13.5">
      <c r="A21"/>
      <c r="B21"/>
      <c r="C21"/>
      <c r="D21"/>
      <c r="E21"/>
      <c r="F21"/>
      <c r="G21"/>
      <c r="H21"/>
      <c r="I21"/>
      <c r="J21" s="23"/>
      <c r="P21" s="26">
        <f t="shared" si="0"/>
        <v>0</v>
      </c>
    </row>
    <row r="22" spans="1:16" ht="13.5">
      <c r="A22"/>
      <c r="B22"/>
      <c r="C22"/>
      <c r="D22"/>
      <c r="E22"/>
      <c r="F22"/>
      <c r="G22"/>
      <c r="H22"/>
      <c r="I22"/>
      <c r="J22" s="23"/>
      <c r="P22" s="26">
        <f t="shared" si="0"/>
        <v>0</v>
      </c>
    </row>
    <row r="23" spans="1:16" ht="13.5">
      <c r="A23"/>
      <c r="B23"/>
      <c r="C23"/>
      <c r="D23"/>
      <c r="E23"/>
      <c r="F23"/>
      <c r="G23"/>
      <c r="H23"/>
      <c r="I23"/>
      <c r="J23" s="23"/>
      <c r="P23" s="26">
        <f t="shared" si="0"/>
        <v>0</v>
      </c>
    </row>
    <row r="24" spans="1:16" ht="13.5">
      <c r="A24"/>
      <c r="B24"/>
      <c r="C24"/>
      <c r="D24"/>
      <c r="E24"/>
      <c r="F24"/>
      <c r="G24"/>
      <c r="H24"/>
      <c r="I24"/>
      <c r="J24" s="23"/>
      <c r="P24" s="26">
        <f t="shared" si="0"/>
        <v>0</v>
      </c>
    </row>
    <row r="25" spans="1:16" ht="13.5">
      <c r="A25"/>
      <c r="B25"/>
      <c r="C25"/>
      <c r="D25"/>
      <c r="E25"/>
      <c r="F25"/>
      <c r="G25"/>
      <c r="H25"/>
      <c r="I25"/>
      <c r="J25" s="23"/>
      <c r="P25" s="26">
        <f t="shared" si="0"/>
        <v>0</v>
      </c>
    </row>
    <row r="26" spans="1:16" ht="12.75">
      <c r="A26"/>
      <c r="B26"/>
      <c r="C26"/>
      <c r="D26"/>
      <c r="E26"/>
      <c r="F26"/>
      <c r="G26"/>
      <c r="H26"/>
      <c r="I26"/>
      <c r="P26" s="26">
        <f t="shared" si="0"/>
        <v>0</v>
      </c>
    </row>
    <row r="27" spans="1:16" ht="12.75">
      <c r="A27"/>
      <c r="B27"/>
      <c r="C27"/>
      <c r="D27"/>
      <c r="E27"/>
      <c r="F27"/>
      <c r="G27"/>
      <c r="H27"/>
      <c r="I27"/>
      <c r="P27" s="26">
        <f t="shared" si="0"/>
        <v>0</v>
      </c>
    </row>
    <row r="28" spans="1:16" ht="12.75">
      <c r="A28"/>
      <c r="B28"/>
      <c r="C28"/>
      <c r="D28"/>
      <c r="E28"/>
      <c r="F28"/>
      <c r="G28"/>
      <c r="H28"/>
      <c r="I28"/>
      <c r="P28" s="26">
        <f t="shared" si="0"/>
        <v>0</v>
      </c>
    </row>
    <row r="29" spans="1:16" ht="12.75">
      <c r="A29"/>
      <c r="B29"/>
      <c r="C29"/>
      <c r="D29"/>
      <c r="E29"/>
      <c r="F29"/>
      <c r="G29"/>
      <c r="H29"/>
      <c r="I29"/>
      <c r="P29" s="26">
        <f t="shared" si="0"/>
        <v>0</v>
      </c>
    </row>
    <row r="30" spans="1:16" ht="12.75">
      <c r="A30"/>
      <c r="B30"/>
      <c r="C30"/>
      <c r="D30"/>
      <c r="E30"/>
      <c r="F30"/>
      <c r="G30"/>
      <c r="H30"/>
      <c r="P30" s="26">
        <f t="shared" si="0"/>
        <v>0</v>
      </c>
    </row>
    <row r="31" spans="1:16" ht="12.75">
      <c r="A31"/>
      <c r="B31"/>
      <c r="C31"/>
      <c r="D31"/>
      <c r="E31"/>
      <c r="F31"/>
      <c r="G31"/>
      <c r="H31"/>
      <c r="P31" s="26">
        <f t="shared" si="0"/>
        <v>0</v>
      </c>
    </row>
    <row r="32" spans="1:16" ht="12.75">
      <c r="A32"/>
      <c r="B32"/>
      <c r="C32"/>
      <c r="D32"/>
      <c r="E32"/>
      <c r="F32"/>
      <c r="G32"/>
      <c r="H32"/>
      <c r="P32" s="26">
        <f t="shared" si="0"/>
        <v>0</v>
      </c>
    </row>
    <row r="33" spans="1:16" ht="12.75">
      <c r="A33"/>
      <c r="B33"/>
      <c r="C33"/>
      <c r="D33"/>
      <c r="E33"/>
      <c r="F33"/>
      <c r="G33"/>
      <c r="H33"/>
      <c r="P33" s="26">
        <f t="shared" si="0"/>
        <v>0</v>
      </c>
    </row>
    <row r="34" spans="1:16" ht="12.75">
      <c r="A34"/>
      <c r="B34"/>
      <c r="C34"/>
      <c r="D34"/>
      <c r="E34"/>
      <c r="F34"/>
      <c r="G34"/>
      <c r="H34"/>
      <c r="P34" s="26">
        <f t="shared" si="0"/>
        <v>0</v>
      </c>
    </row>
    <row r="35" spans="1:16" ht="12.75">
      <c r="A35"/>
      <c r="B35"/>
      <c r="C35"/>
      <c r="D35"/>
      <c r="E35"/>
      <c r="F35"/>
      <c r="G35"/>
      <c r="H35"/>
      <c r="P35" s="26">
        <f t="shared" si="0"/>
        <v>0</v>
      </c>
    </row>
    <row r="36" spans="1:16" ht="12.75">
      <c r="A36"/>
      <c r="B36"/>
      <c r="C36"/>
      <c r="D36"/>
      <c r="E36"/>
      <c r="F36"/>
      <c r="G36"/>
      <c r="H36"/>
      <c r="P36" s="26">
        <f t="shared" si="0"/>
        <v>0</v>
      </c>
    </row>
    <row r="37" spans="1:16" ht="12.75">
      <c r="A37"/>
      <c r="B37"/>
      <c r="C37"/>
      <c r="D37"/>
      <c r="E37"/>
      <c r="F37"/>
      <c r="G37"/>
      <c r="H37"/>
      <c r="P37" s="26">
        <f t="shared" si="0"/>
        <v>0</v>
      </c>
    </row>
    <row r="38" spans="1:16" ht="12.75">
      <c r="A38"/>
      <c r="B38"/>
      <c r="C38"/>
      <c r="D38"/>
      <c r="E38"/>
      <c r="F38"/>
      <c r="G38"/>
      <c r="H38"/>
      <c r="P38" s="26">
        <f t="shared" si="0"/>
        <v>0</v>
      </c>
    </row>
    <row r="39" spans="1:16" ht="12.75">
      <c r="A39"/>
      <c r="B39"/>
      <c r="C39"/>
      <c r="D39"/>
      <c r="E39"/>
      <c r="F39"/>
      <c r="G39"/>
      <c r="H39"/>
    </row>
    <row r="40" spans="1:16" ht="12.75">
      <c r="A40"/>
      <c r="B40"/>
      <c r="C40"/>
      <c r="D40"/>
      <c r="E40"/>
      <c r="F40"/>
      <c r="G40"/>
      <c r="H40"/>
    </row>
    <row r="41" spans="1:16" ht="12.75">
      <c r="A41"/>
      <c r="B41"/>
      <c r="C41"/>
      <c r="D41"/>
      <c r="E41"/>
      <c r="F41"/>
      <c r="G41"/>
      <c r="H41"/>
    </row>
    <row r="42" spans="1:16" ht="12.75">
      <c r="A42"/>
      <c r="B42"/>
      <c r="C42"/>
      <c r="D42"/>
      <c r="E42"/>
      <c r="F42"/>
      <c r="G42"/>
      <c r="H42"/>
    </row>
    <row r="43" spans="1:16" ht="12.75">
      <c r="A43"/>
      <c r="B43"/>
      <c r="C43"/>
      <c r="D43"/>
      <c r="E43"/>
      <c r="F43"/>
      <c r="G43"/>
      <c r="H43"/>
    </row>
    <row r="44" spans="1:16" ht="12.75">
      <c r="A44"/>
      <c r="B44"/>
      <c r="C44"/>
      <c r="D44"/>
      <c r="E44"/>
      <c r="F44"/>
      <c r="G44"/>
      <c r="H44"/>
    </row>
    <row r="45" spans="1:16" ht="12.75">
      <c r="A45"/>
      <c r="B45"/>
      <c r="C45"/>
      <c r="D45"/>
      <c r="E45"/>
      <c r="F45"/>
      <c r="G45"/>
      <c r="H45"/>
    </row>
    <row r="46" spans="1:16" ht="12.75">
      <c r="A46"/>
      <c r="B46"/>
      <c r="C46"/>
      <c r="D46"/>
      <c r="E46"/>
      <c r="F46"/>
      <c r="G46"/>
      <c r="H46"/>
    </row>
    <row r="47" spans="1:16" ht="12.75">
      <c r="A47"/>
      <c r="B47"/>
      <c r="C47"/>
      <c r="D47"/>
      <c r="E47"/>
      <c r="F47"/>
      <c r="G47"/>
      <c r="H47"/>
    </row>
    <row r="48" spans="1:16" ht="12.75">
      <c r="A48"/>
      <c r="B48"/>
      <c r="C48"/>
      <c r="D48"/>
      <c r="E48"/>
      <c r="F48"/>
      <c r="G48"/>
      <c r="H48"/>
    </row>
    <row r="49" spans="1:8" ht="12.75">
      <c r="A49"/>
      <c r="B49"/>
      <c r="C49"/>
      <c r="D49"/>
      <c r="E49"/>
      <c r="F49"/>
      <c r="G49"/>
      <c r="H49"/>
    </row>
    <row r="50" spans="1:8" ht="12.75">
      <c r="A50"/>
      <c r="B50"/>
      <c r="C50"/>
      <c r="D50"/>
      <c r="E50"/>
      <c r="F50"/>
      <c r="G50"/>
      <c r="H50"/>
    </row>
    <row r="51" spans="1:8" ht="12.75">
      <c r="A51"/>
      <c r="B51"/>
      <c r="C51"/>
      <c r="D51"/>
      <c r="E51"/>
      <c r="F51"/>
      <c r="G51"/>
      <c r="H51"/>
    </row>
    <row r="52" spans="1:8" ht="12.75">
      <c r="A52"/>
      <c r="B52"/>
      <c r="C52"/>
      <c r="D52"/>
      <c r="E52"/>
      <c r="F52"/>
      <c r="G52"/>
      <c r="H52"/>
    </row>
    <row r="53" spans="1:8" ht="12.75">
      <c r="A53"/>
      <c r="B53"/>
      <c r="C53"/>
      <c r="D53"/>
      <c r="E53"/>
      <c r="F53"/>
      <c r="G53"/>
      <c r="H53"/>
    </row>
    <row r="54" spans="1:8" ht="12.75">
      <c r="A54"/>
      <c r="B54"/>
      <c r="C54"/>
      <c r="D54"/>
      <c r="E54"/>
      <c r="F54"/>
      <c r="G54"/>
      <c r="H54"/>
    </row>
    <row r="55" spans="1:8" ht="12.75">
      <c r="A55"/>
      <c r="B55"/>
      <c r="C55"/>
      <c r="D55"/>
      <c r="E55"/>
      <c r="F55"/>
      <c r="G55"/>
      <c r="H55"/>
    </row>
    <row r="56" spans="1:8" ht="12.75">
      <c r="A56"/>
      <c r="B56"/>
      <c r="C56"/>
      <c r="D56"/>
      <c r="E56"/>
      <c r="F56"/>
      <c r="G56"/>
      <c r="H56"/>
    </row>
    <row r="57" spans="1:8" ht="12.75">
      <c r="A57"/>
      <c r="B57"/>
      <c r="C57"/>
      <c r="D57"/>
      <c r="E57"/>
      <c r="F57"/>
      <c r="G57"/>
      <c r="H57"/>
    </row>
    <row r="58" spans="1:8" ht="12.75">
      <c r="A58"/>
      <c r="B58"/>
      <c r="C58"/>
      <c r="D58"/>
      <c r="E58"/>
      <c r="F58"/>
      <c r="G58"/>
      <c r="H58"/>
    </row>
    <row r="59" spans="1:8" ht="12.75">
      <c r="A59"/>
      <c r="B59"/>
      <c r="C59"/>
      <c r="D59"/>
      <c r="E59"/>
      <c r="F59"/>
      <c r="G59"/>
      <c r="H59"/>
    </row>
    <row r="60" spans="1:8" ht="12.75">
      <c r="A60"/>
      <c r="B60"/>
      <c r="C60"/>
      <c r="D60"/>
      <c r="E60"/>
      <c r="F60"/>
      <c r="G60"/>
      <c r="H60"/>
    </row>
    <row r="61" spans="1:8" ht="12.75">
      <c r="A61"/>
      <c r="B61"/>
      <c r="C61"/>
      <c r="D61"/>
      <c r="E61"/>
      <c r="F61"/>
      <c r="G61"/>
      <c r="H61"/>
    </row>
    <row r="62" spans="1:8" ht="12.75">
      <c r="A62"/>
      <c r="B62"/>
      <c r="C62"/>
      <c r="D62"/>
      <c r="E62"/>
      <c r="F62"/>
      <c r="G62"/>
      <c r="H62"/>
    </row>
    <row r="63" spans="1:8" ht="12.75">
      <c r="A63"/>
      <c r="B63"/>
      <c r="C63"/>
      <c r="D63"/>
      <c r="E63"/>
      <c r="F63"/>
      <c r="G63"/>
      <c r="H63"/>
    </row>
    <row r="64" spans="1:8" ht="12.75">
      <c r="A64"/>
      <c r="B64"/>
      <c r="C64"/>
      <c r="D64"/>
      <c r="E64"/>
      <c r="F64"/>
      <c r="G64"/>
      <c r="H64"/>
    </row>
    <row r="65" spans="1:8" ht="12.75">
      <c r="A65"/>
      <c r="B65"/>
      <c r="C65"/>
      <c r="D65"/>
      <c r="E65"/>
      <c r="F65"/>
      <c r="G65"/>
      <c r="H65"/>
    </row>
    <row r="66" spans="1:8" ht="12.75">
      <c r="A66"/>
      <c r="B66"/>
      <c r="C66"/>
      <c r="D66"/>
      <c r="E66"/>
      <c r="F66"/>
      <c r="G66"/>
      <c r="H66"/>
    </row>
    <row r="67" spans="1:8" ht="12.75">
      <c r="A67"/>
      <c r="B67"/>
      <c r="C67"/>
      <c r="D67"/>
      <c r="E67"/>
      <c r="F67"/>
      <c r="G67"/>
      <c r="H67"/>
    </row>
    <row r="68" spans="1:8" ht="12.75">
      <c r="A68"/>
      <c r="B68"/>
      <c r="C68"/>
      <c r="D68"/>
      <c r="E68"/>
      <c r="F68"/>
      <c r="G68"/>
      <c r="H68"/>
    </row>
    <row r="69" spans="1:8" ht="12.75">
      <c r="A69"/>
      <c r="B69"/>
      <c r="C69"/>
      <c r="D69"/>
      <c r="E69"/>
      <c r="F69"/>
      <c r="G69"/>
      <c r="H69"/>
    </row>
    <row r="70" spans="1:8" ht="12.75">
      <c r="A70"/>
      <c r="B70"/>
      <c r="C70"/>
      <c r="D70"/>
      <c r="E70"/>
      <c r="F70"/>
      <c r="G70"/>
      <c r="H70"/>
    </row>
  </sheetData>
  <sheetProtection formatCells="0" formatColumns="0" formatRows="0" insertColumns="0" insertRows="0" insertHyperlinks="0" deleteColumns="0" deleteRows="0" selectLockedCells="1" sort="0" autoFilter="0" pivotTables="0"/>
  <phoneticPr fontId="3" type="noConversion"/>
  <printOptions horizontalCentered="1"/>
  <pageMargins left="0.39370078740157483" right="0.39370078740157483" top="0.98425196850393704" bottom="0.98425196850393704" header="0" footer="0"/>
  <pageSetup scale="76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 filterMode="1"/>
  <dimension ref="A1:Z27"/>
  <sheetViews>
    <sheetView showGridLines="0" topLeftCell="D1" workbookViewId="0">
      <pane ySplit="1" topLeftCell="A125" activePane="bottomLeft" state="frozen"/>
      <selection pane="bottomLeft" activeCell="D2" sqref="A2:XFD147"/>
    </sheetView>
  </sheetViews>
  <sheetFormatPr baseColWidth="10" defaultColWidth="11.42578125" defaultRowHeight="12.75"/>
  <cols>
    <col min="1" max="1" width="13.28515625" style="4" bestFit="1" customWidth="1"/>
    <col min="2" max="2" width="10.85546875" style="32" bestFit="1" customWidth="1"/>
    <col min="3" max="3" width="12.5703125" style="17" bestFit="1" customWidth="1"/>
    <col min="4" max="4" width="10.28515625" style="10" customWidth="1"/>
    <col min="5" max="6" width="11.42578125" style="4"/>
    <col min="7" max="7" width="11.42578125" style="35"/>
    <col min="8" max="9" width="11.42578125" style="4"/>
    <col min="10" max="11" width="11.42578125" style="35"/>
    <col min="12" max="12" width="11.42578125" style="4"/>
    <col min="13" max="14" width="25.7109375" style="9" customWidth="1"/>
    <col min="15" max="15" width="17.7109375" style="9" customWidth="1"/>
    <col min="16" max="16" width="25.7109375" style="9" customWidth="1"/>
    <col min="17" max="17" width="12.140625" style="10" bestFit="1" customWidth="1"/>
    <col min="18" max="19" width="12.140625" style="10" customWidth="1"/>
    <col min="20" max="21" width="10.28515625" style="10" customWidth="1"/>
    <col min="22" max="16384" width="11.42578125" style="4"/>
  </cols>
  <sheetData>
    <row r="1" spans="1:26" s="3" customFormat="1" ht="28.5" customHeight="1">
      <c r="A1" s="7" t="s">
        <v>0</v>
      </c>
      <c r="B1" s="30" t="s">
        <v>1</v>
      </c>
      <c r="C1" s="15" t="s">
        <v>2</v>
      </c>
      <c r="D1" s="7" t="s">
        <v>3</v>
      </c>
      <c r="E1" s="7" t="s">
        <v>131</v>
      </c>
      <c r="F1" s="7" t="s">
        <v>4</v>
      </c>
      <c r="G1" s="33" t="s">
        <v>133</v>
      </c>
      <c r="H1" s="7" t="s">
        <v>5</v>
      </c>
      <c r="I1" s="7" t="s">
        <v>249</v>
      </c>
      <c r="J1" s="33" t="s">
        <v>245</v>
      </c>
      <c r="K1" s="33" t="s">
        <v>34</v>
      </c>
      <c r="L1" s="7" t="s">
        <v>6</v>
      </c>
      <c r="M1" s="7" t="s">
        <v>8</v>
      </c>
      <c r="N1" s="7" t="s">
        <v>7</v>
      </c>
      <c r="O1" s="7" t="s">
        <v>10</v>
      </c>
      <c r="P1" s="7" t="s">
        <v>125</v>
      </c>
      <c r="Q1" s="7" t="s">
        <v>126</v>
      </c>
      <c r="R1" s="7" t="s">
        <v>127</v>
      </c>
      <c r="S1" s="7" t="s">
        <v>80</v>
      </c>
      <c r="T1" s="7" t="s">
        <v>128</v>
      </c>
      <c r="U1" s="7" t="s">
        <v>129</v>
      </c>
      <c r="V1" s="7" t="s">
        <v>130</v>
      </c>
      <c r="W1" s="7" t="s">
        <v>132</v>
      </c>
      <c r="X1" s="7" t="s">
        <v>134</v>
      </c>
      <c r="Y1" s="7" t="s">
        <v>135</v>
      </c>
      <c r="Z1" s="3" t="s">
        <v>135</v>
      </c>
    </row>
    <row r="2" spans="1:26" s="5" customFormat="1" ht="15" hidden="1" customHeight="1">
      <c r="A2" s="8" t="s">
        <v>168</v>
      </c>
      <c r="B2" s="31" t="s">
        <v>149</v>
      </c>
      <c r="C2" s="16" t="s">
        <v>159</v>
      </c>
      <c r="D2" s="6" t="s">
        <v>169</v>
      </c>
      <c r="E2" s="5" t="s">
        <v>171</v>
      </c>
      <c r="F2" s="5" t="s">
        <v>40</v>
      </c>
      <c r="G2" s="34">
        <v>122842.5</v>
      </c>
      <c r="H2" s="5">
        <v>8.9339999999999993</v>
      </c>
      <c r="I2" s="5" t="str">
        <f t="shared" ref="I2:I13" si="0">Q2&amp;S2&amp;P2</f>
        <v>100080091039465</v>
      </c>
      <c r="J2" s="34">
        <v>14306.71</v>
      </c>
      <c r="K2" s="34">
        <v>127816.14713999999</v>
      </c>
      <c r="L2" s="5" t="s">
        <v>172</v>
      </c>
      <c r="M2" s="6" t="s">
        <v>167</v>
      </c>
      <c r="N2" s="6" t="s">
        <v>246</v>
      </c>
      <c r="O2" s="6" t="s">
        <v>250</v>
      </c>
      <c r="P2" s="6">
        <v>465</v>
      </c>
      <c r="Q2" s="6">
        <v>10008009</v>
      </c>
      <c r="R2" s="6" t="s">
        <v>136</v>
      </c>
      <c r="S2" s="6">
        <v>1039</v>
      </c>
      <c r="T2" s="6" t="s">
        <v>137</v>
      </c>
      <c r="U2" s="6"/>
      <c r="V2" s="5" t="s">
        <v>170</v>
      </c>
      <c r="W2" s="5">
        <v>13750</v>
      </c>
      <c r="Y2" s="5" t="s">
        <v>138</v>
      </c>
    </row>
    <row r="3" spans="1:26" s="5" customFormat="1" ht="15" hidden="1" customHeight="1">
      <c r="A3" s="8" t="s">
        <v>173</v>
      </c>
      <c r="B3" s="31" t="s">
        <v>149</v>
      </c>
      <c r="C3" s="16" t="s">
        <v>156</v>
      </c>
      <c r="D3" s="6" t="s">
        <v>174</v>
      </c>
      <c r="E3" s="5" t="s">
        <v>171</v>
      </c>
      <c r="F3" s="5" t="s">
        <v>40</v>
      </c>
      <c r="G3" s="34">
        <v>117136.25</v>
      </c>
      <c r="H3" s="5">
        <v>8.5190000000000001</v>
      </c>
      <c r="I3" s="5" t="str">
        <f t="shared" si="0"/>
        <v>100080091039465</v>
      </c>
      <c r="J3" s="34">
        <v>14306.71</v>
      </c>
      <c r="K3" s="34">
        <v>121878.86249</v>
      </c>
      <c r="L3" s="5" t="s">
        <v>175</v>
      </c>
      <c r="M3" s="6" t="s">
        <v>167</v>
      </c>
      <c r="N3" s="6" t="s">
        <v>246</v>
      </c>
      <c r="O3" s="6" t="s">
        <v>250</v>
      </c>
      <c r="P3" s="6">
        <v>465</v>
      </c>
      <c r="Q3" s="6">
        <v>10008009</v>
      </c>
      <c r="R3" s="6" t="s">
        <v>136</v>
      </c>
      <c r="S3" s="6">
        <v>1039</v>
      </c>
      <c r="T3" s="6" t="s">
        <v>137</v>
      </c>
      <c r="U3" s="6"/>
      <c r="V3" s="5" t="s">
        <v>170</v>
      </c>
      <c r="W3" s="5">
        <v>13750</v>
      </c>
      <c r="Y3" s="5" t="s">
        <v>138</v>
      </c>
    </row>
    <row r="4" spans="1:26" s="5" customFormat="1" ht="15" hidden="1" customHeight="1">
      <c r="A4" s="8" t="s">
        <v>176</v>
      </c>
      <c r="B4" s="31" t="s">
        <v>152</v>
      </c>
      <c r="C4" s="16" t="s">
        <v>177</v>
      </c>
      <c r="D4" s="6" t="s">
        <v>174</v>
      </c>
      <c r="E4" s="5" t="s">
        <v>171</v>
      </c>
      <c r="F4" s="5" t="s">
        <v>40</v>
      </c>
      <c r="G4" s="34">
        <v>152088.75</v>
      </c>
      <c r="H4" s="5">
        <v>11.061</v>
      </c>
      <c r="I4" s="5" t="str">
        <f t="shared" si="0"/>
        <v>100080091039465</v>
      </c>
      <c r="J4" s="34">
        <v>14306.71</v>
      </c>
      <c r="K4" s="34">
        <v>158246.51931</v>
      </c>
      <c r="L4" s="5" t="s">
        <v>178</v>
      </c>
      <c r="M4" s="6" t="s">
        <v>167</v>
      </c>
      <c r="N4" s="6" t="s">
        <v>246</v>
      </c>
      <c r="O4" s="6" t="s">
        <v>250</v>
      </c>
      <c r="P4" s="6">
        <v>465</v>
      </c>
      <c r="Q4" s="6">
        <v>10008009</v>
      </c>
      <c r="R4" s="6" t="s">
        <v>136</v>
      </c>
      <c r="S4" s="6">
        <v>1039</v>
      </c>
      <c r="T4" s="6" t="s">
        <v>137</v>
      </c>
      <c r="U4" s="6"/>
      <c r="V4" s="5" t="s">
        <v>170</v>
      </c>
      <c r="W4" s="5">
        <v>13750</v>
      </c>
      <c r="Y4" s="5" t="s">
        <v>138</v>
      </c>
    </row>
    <row r="5" spans="1:26" s="5" customFormat="1" ht="15" hidden="1" customHeight="1">
      <c r="A5" s="8" t="s">
        <v>179</v>
      </c>
      <c r="B5" s="31" t="s">
        <v>153</v>
      </c>
      <c r="C5" s="16" t="s">
        <v>180</v>
      </c>
      <c r="D5" s="6" t="s">
        <v>181</v>
      </c>
      <c r="E5" s="5" t="s">
        <v>171</v>
      </c>
      <c r="F5" s="5" t="s">
        <v>40</v>
      </c>
      <c r="G5" s="34">
        <v>105063.75</v>
      </c>
      <c r="H5" s="5">
        <v>7.641</v>
      </c>
      <c r="I5" s="5" t="str">
        <f t="shared" si="0"/>
        <v>100080091039465</v>
      </c>
      <c r="J5" s="34">
        <v>14306.71</v>
      </c>
      <c r="K5" s="34">
        <v>109317.57110999999</v>
      </c>
      <c r="L5" s="5" t="s">
        <v>182</v>
      </c>
      <c r="M5" s="6" t="s">
        <v>167</v>
      </c>
      <c r="N5" s="6" t="s">
        <v>246</v>
      </c>
      <c r="O5" s="6" t="s">
        <v>250</v>
      </c>
      <c r="P5" s="6">
        <v>465</v>
      </c>
      <c r="Q5" s="6">
        <v>10008009</v>
      </c>
      <c r="R5" s="6" t="s">
        <v>136</v>
      </c>
      <c r="S5" s="6">
        <v>1039</v>
      </c>
      <c r="T5" s="6" t="s">
        <v>137</v>
      </c>
      <c r="U5" s="6"/>
      <c r="V5" s="5" t="s">
        <v>170</v>
      </c>
      <c r="W5" s="5">
        <v>13750</v>
      </c>
      <c r="Y5" s="5" t="s">
        <v>138</v>
      </c>
    </row>
    <row r="6" spans="1:26" s="5" customFormat="1" ht="15" hidden="1" customHeight="1">
      <c r="A6" s="8" t="s">
        <v>183</v>
      </c>
      <c r="B6" s="31" t="s">
        <v>140</v>
      </c>
      <c r="C6" s="16" t="s">
        <v>161</v>
      </c>
      <c r="D6" s="6" t="s">
        <v>184</v>
      </c>
      <c r="E6" s="5" t="s">
        <v>171</v>
      </c>
      <c r="F6" s="5" t="s">
        <v>38</v>
      </c>
      <c r="G6" s="34">
        <v>141127.4</v>
      </c>
      <c r="H6" s="5">
        <v>15.11</v>
      </c>
      <c r="I6" s="5" t="str">
        <f t="shared" si="0"/>
        <v>100080091039465</v>
      </c>
      <c r="J6" s="34">
        <v>9103.39</v>
      </c>
      <c r="K6" s="34">
        <v>137552.22289999999</v>
      </c>
      <c r="L6" s="5" t="s">
        <v>185</v>
      </c>
      <c r="M6" s="6" t="s">
        <v>167</v>
      </c>
      <c r="N6" s="6" t="s">
        <v>246</v>
      </c>
      <c r="O6" s="6" t="s">
        <v>250</v>
      </c>
      <c r="P6" s="6">
        <v>465</v>
      </c>
      <c r="Q6" s="6">
        <v>10008009</v>
      </c>
      <c r="R6" s="6" t="s">
        <v>136</v>
      </c>
      <c r="S6" s="6">
        <v>1039</v>
      </c>
      <c r="T6" s="6" t="s">
        <v>137</v>
      </c>
      <c r="U6" s="6"/>
      <c r="V6" s="5" t="s">
        <v>170</v>
      </c>
      <c r="W6" s="5">
        <v>9340</v>
      </c>
      <c r="Y6" s="5" t="s">
        <v>138</v>
      </c>
    </row>
    <row r="7" spans="1:26" s="5" customFormat="1" ht="15" hidden="1" customHeight="1">
      <c r="A7" s="8" t="s">
        <v>186</v>
      </c>
      <c r="B7" s="31" t="s">
        <v>140</v>
      </c>
      <c r="C7" s="16" t="s">
        <v>187</v>
      </c>
      <c r="D7" s="6" t="s">
        <v>188</v>
      </c>
      <c r="E7" s="5" t="s">
        <v>171</v>
      </c>
      <c r="F7" s="5" t="s">
        <v>38</v>
      </c>
      <c r="G7" s="34">
        <v>106149.1</v>
      </c>
      <c r="H7" s="5">
        <v>11.365</v>
      </c>
      <c r="I7" s="5" t="str">
        <f t="shared" si="0"/>
        <v>100080091039465</v>
      </c>
      <c r="J7" s="34">
        <v>9103.39</v>
      </c>
      <c r="K7" s="34">
        <v>103460.02734999999</v>
      </c>
      <c r="L7" s="5" t="s">
        <v>189</v>
      </c>
      <c r="M7" s="6" t="s">
        <v>167</v>
      </c>
      <c r="N7" s="6" t="s">
        <v>246</v>
      </c>
      <c r="O7" s="6" t="s">
        <v>250</v>
      </c>
      <c r="P7" s="6">
        <v>465</v>
      </c>
      <c r="Q7" s="6">
        <v>10008009</v>
      </c>
      <c r="R7" s="6" t="s">
        <v>136</v>
      </c>
      <c r="S7" s="6">
        <v>1039</v>
      </c>
      <c r="T7" s="6" t="s">
        <v>137</v>
      </c>
      <c r="U7" s="6"/>
      <c r="V7" s="5" t="s">
        <v>170</v>
      </c>
      <c r="W7" s="5">
        <v>9340</v>
      </c>
      <c r="Y7" s="5" t="s">
        <v>138</v>
      </c>
    </row>
    <row r="8" spans="1:26" s="5" customFormat="1" ht="15" hidden="1" customHeight="1">
      <c r="A8" s="8" t="s">
        <v>195</v>
      </c>
      <c r="B8" s="31" t="s">
        <v>147</v>
      </c>
      <c r="C8" s="16" t="s">
        <v>193</v>
      </c>
      <c r="D8" s="6" t="s">
        <v>196</v>
      </c>
      <c r="E8" s="5" t="s">
        <v>171</v>
      </c>
      <c r="F8" s="5" t="s">
        <v>38</v>
      </c>
      <c r="G8" s="34">
        <v>122479.76</v>
      </c>
      <c r="H8" s="5">
        <v>13.624000000000001</v>
      </c>
      <c r="I8" s="5" t="str">
        <f t="shared" si="0"/>
        <v>100080091069465</v>
      </c>
      <c r="J8" s="34">
        <v>9103.39</v>
      </c>
      <c r="K8" s="34">
        <v>124024.58536</v>
      </c>
      <c r="L8" s="5" t="s">
        <v>197</v>
      </c>
      <c r="M8" s="6" t="s">
        <v>194</v>
      </c>
      <c r="N8" s="6" t="s">
        <v>246</v>
      </c>
      <c r="O8" s="6" t="s">
        <v>250</v>
      </c>
      <c r="P8" s="6">
        <v>465</v>
      </c>
      <c r="Q8" s="6">
        <v>10008009</v>
      </c>
      <c r="R8" s="6" t="s">
        <v>136</v>
      </c>
      <c r="S8" s="6">
        <v>1069</v>
      </c>
      <c r="T8" s="6" t="s">
        <v>137</v>
      </c>
      <c r="U8" s="6"/>
      <c r="V8" s="5" t="s">
        <v>170</v>
      </c>
      <c r="W8" s="5">
        <v>8990</v>
      </c>
      <c r="Y8" s="5" t="s">
        <v>138</v>
      </c>
    </row>
    <row r="9" spans="1:26" s="5" customFormat="1" ht="15" hidden="1" customHeight="1">
      <c r="A9" s="8" t="s">
        <v>199</v>
      </c>
      <c r="B9" s="31" t="s">
        <v>149</v>
      </c>
      <c r="C9" s="16" t="s">
        <v>143</v>
      </c>
      <c r="D9" s="6" t="s">
        <v>200</v>
      </c>
      <c r="E9" s="5" t="s">
        <v>171</v>
      </c>
      <c r="F9" s="5" t="s">
        <v>40</v>
      </c>
      <c r="G9" s="34">
        <v>109518.75</v>
      </c>
      <c r="H9" s="5">
        <v>7.9649999999999999</v>
      </c>
      <c r="I9" s="5" t="str">
        <f t="shared" si="0"/>
        <v>100080091039465</v>
      </c>
      <c r="J9" s="34">
        <v>14306.71</v>
      </c>
      <c r="K9" s="34">
        <v>113952.94514999999</v>
      </c>
      <c r="L9" s="5" t="s">
        <v>201</v>
      </c>
      <c r="M9" s="6" t="s">
        <v>167</v>
      </c>
      <c r="N9" s="6" t="s">
        <v>246</v>
      </c>
      <c r="O9" s="6" t="s">
        <v>250</v>
      </c>
      <c r="P9" s="6">
        <v>465</v>
      </c>
      <c r="Q9" s="6">
        <v>10008009</v>
      </c>
      <c r="R9" s="6" t="s">
        <v>136</v>
      </c>
      <c r="S9" s="6">
        <v>1039</v>
      </c>
      <c r="T9" s="6" t="s">
        <v>137</v>
      </c>
      <c r="U9" s="6"/>
      <c r="V9" s="5" t="s">
        <v>170</v>
      </c>
      <c r="W9" s="5">
        <v>13750</v>
      </c>
      <c r="Y9" s="5" t="s">
        <v>138</v>
      </c>
    </row>
    <row r="10" spans="1:26" s="5" customFormat="1" ht="15" hidden="1" customHeight="1">
      <c r="A10" s="8" t="s">
        <v>202</v>
      </c>
      <c r="B10" s="31" t="s">
        <v>145</v>
      </c>
      <c r="C10" s="16" t="s">
        <v>165</v>
      </c>
      <c r="D10" s="6" t="s">
        <v>203</v>
      </c>
      <c r="E10" s="5" t="s">
        <v>171</v>
      </c>
      <c r="F10" s="5" t="s">
        <v>40</v>
      </c>
      <c r="G10" s="34">
        <v>153903.75</v>
      </c>
      <c r="H10" s="5">
        <v>11.193</v>
      </c>
      <c r="I10" s="5" t="str">
        <f t="shared" si="0"/>
        <v>100080091039465</v>
      </c>
      <c r="J10" s="34">
        <v>14306.71</v>
      </c>
      <c r="K10" s="34">
        <v>160135.00502999997</v>
      </c>
      <c r="L10" s="5" t="s">
        <v>204</v>
      </c>
      <c r="M10" s="6" t="s">
        <v>167</v>
      </c>
      <c r="N10" s="6" t="s">
        <v>246</v>
      </c>
      <c r="O10" s="6" t="s">
        <v>250</v>
      </c>
      <c r="P10" s="6">
        <v>465</v>
      </c>
      <c r="Q10" s="6">
        <v>10008009</v>
      </c>
      <c r="R10" s="6" t="s">
        <v>136</v>
      </c>
      <c r="S10" s="6">
        <v>1039</v>
      </c>
      <c r="T10" s="6" t="s">
        <v>137</v>
      </c>
      <c r="U10" s="6"/>
      <c r="V10" s="5" t="s">
        <v>170</v>
      </c>
      <c r="W10" s="5">
        <v>13750</v>
      </c>
      <c r="Y10" s="5" t="s">
        <v>138</v>
      </c>
    </row>
    <row r="11" spans="1:26" s="5" customFormat="1" ht="15" hidden="1" customHeight="1">
      <c r="A11" s="8" t="s">
        <v>205</v>
      </c>
      <c r="B11" s="31" t="s">
        <v>153</v>
      </c>
      <c r="C11" s="16" t="s">
        <v>163</v>
      </c>
      <c r="D11" s="6" t="s">
        <v>200</v>
      </c>
      <c r="E11" s="5" t="s">
        <v>171</v>
      </c>
      <c r="F11" s="5" t="s">
        <v>40</v>
      </c>
      <c r="G11" s="34">
        <v>176068.75</v>
      </c>
      <c r="H11" s="5">
        <v>12.805</v>
      </c>
      <c r="I11" s="5" t="str">
        <f t="shared" si="0"/>
        <v>100080091039465</v>
      </c>
      <c r="J11" s="34">
        <v>14306.71</v>
      </c>
      <c r="K11" s="34">
        <v>183197.42155</v>
      </c>
      <c r="L11" s="5" t="s">
        <v>206</v>
      </c>
      <c r="M11" s="6" t="s">
        <v>167</v>
      </c>
      <c r="N11" s="6" t="s">
        <v>246</v>
      </c>
      <c r="O11" s="6" t="s">
        <v>250</v>
      </c>
      <c r="P11" s="6">
        <v>465</v>
      </c>
      <c r="Q11" s="6">
        <v>10008009</v>
      </c>
      <c r="R11" s="6" t="s">
        <v>136</v>
      </c>
      <c r="S11" s="6">
        <v>1039</v>
      </c>
      <c r="T11" s="6" t="s">
        <v>137</v>
      </c>
      <c r="U11" s="6"/>
      <c r="V11" s="5" t="s">
        <v>170</v>
      </c>
      <c r="W11" s="5">
        <v>13750</v>
      </c>
      <c r="Y11" s="5" t="s">
        <v>138</v>
      </c>
    </row>
    <row r="12" spans="1:26" s="5" customFormat="1" ht="15" hidden="1" customHeight="1">
      <c r="A12" s="8" t="s">
        <v>207</v>
      </c>
      <c r="B12" s="31" t="s">
        <v>140</v>
      </c>
      <c r="C12" s="16" t="s">
        <v>161</v>
      </c>
      <c r="D12" s="6" t="s">
        <v>208</v>
      </c>
      <c r="E12" s="5" t="s">
        <v>171</v>
      </c>
      <c r="F12" s="5" t="s">
        <v>38</v>
      </c>
      <c r="G12" s="34">
        <v>110324.08</v>
      </c>
      <c r="H12" s="5">
        <v>11.811999999999999</v>
      </c>
      <c r="I12" s="5" t="str">
        <f t="shared" si="0"/>
        <v>100080091039465</v>
      </c>
      <c r="J12" s="34">
        <v>9103.39</v>
      </c>
      <c r="K12" s="34">
        <v>107529.24267999998</v>
      </c>
      <c r="L12" s="5" t="s">
        <v>209</v>
      </c>
      <c r="M12" s="6" t="s">
        <v>167</v>
      </c>
      <c r="N12" s="6" t="s">
        <v>246</v>
      </c>
      <c r="O12" s="6" t="s">
        <v>250</v>
      </c>
      <c r="P12" s="6">
        <v>465</v>
      </c>
      <c r="Q12" s="6">
        <v>10008009</v>
      </c>
      <c r="R12" s="6" t="s">
        <v>136</v>
      </c>
      <c r="S12" s="6">
        <v>1039</v>
      </c>
      <c r="T12" s="6" t="s">
        <v>137</v>
      </c>
      <c r="U12" s="6"/>
      <c r="V12" s="5" t="s">
        <v>170</v>
      </c>
      <c r="W12" s="5">
        <v>9340</v>
      </c>
      <c r="Y12" s="5" t="s">
        <v>138</v>
      </c>
    </row>
    <row r="13" spans="1:26" s="5" customFormat="1" ht="15" hidden="1" customHeight="1">
      <c r="A13" s="8" t="s">
        <v>212</v>
      </c>
      <c r="B13" s="31" t="s">
        <v>142</v>
      </c>
      <c r="C13" s="16" t="s">
        <v>210</v>
      </c>
      <c r="D13" s="6" t="s">
        <v>213</v>
      </c>
      <c r="E13" s="5" t="s">
        <v>171</v>
      </c>
      <c r="F13" s="5" t="s">
        <v>40</v>
      </c>
      <c r="G13" s="34">
        <v>140076.29999999999</v>
      </c>
      <c r="H13" s="5">
        <v>10.262</v>
      </c>
      <c r="I13" s="5" t="str">
        <f t="shared" si="0"/>
        <v>100080091069465</v>
      </c>
      <c r="J13" s="34">
        <v>14306.71</v>
      </c>
      <c r="K13" s="34">
        <v>146815.45801999999</v>
      </c>
      <c r="L13" s="5" t="s">
        <v>214</v>
      </c>
      <c r="M13" s="6" t="s">
        <v>194</v>
      </c>
      <c r="N13" s="6" t="s">
        <v>246</v>
      </c>
      <c r="O13" s="6" t="s">
        <v>250</v>
      </c>
      <c r="P13" s="6">
        <v>465</v>
      </c>
      <c r="Q13" s="6">
        <v>10008009</v>
      </c>
      <c r="R13" s="6" t="s">
        <v>136</v>
      </c>
      <c r="S13" s="6">
        <v>1069</v>
      </c>
      <c r="T13" s="6" t="s">
        <v>137</v>
      </c>
      <c r="U13" s="6"/>
      <c r="V13" s="5" t="s">
        <v>170</v>
      </c>
      <c r="W13" s="5">
        <v>13650</v>
      </c>
      <c r="Y13" s="5" t="s">
        <v>138</v>
      </c>
    </row>
    <row r="14" spans="1:26" s="5" customFormat="1" ht="15" hidden="1" customHeight="1">
      <c r="A14" s="8" t="s">
        <v>215</v>
      </c>
      <c r="B14" s="31" t="s">
        <v>139</v>
      </c>
      <c r="C14" s="16" t="s">
        <v>164</v>
      </c>
      <c r="D14" s="6" t="s">
        <v>181</v>
      </c>
      <c r="E14" s="5" t="s">
        <v>171</v>
      </c>
      <c r="F14" s="5" t="s">
        <v>40</v>
      </c>
      <c r="G14" s="34">
        <v>97061.25</v>
      </c>
      <c r="H14" s="5">
        <v>7.0590000000000002</v>
      </c>
      <c r="I14" s="5" t="str">
        <f t="shared" ref="I14:I24" si="1">Q14&amp;S14&amp;P14</f>
        <v>100080091039465</v>
      </c>
      <c r="J14" s="34">
        <v>14306.71</v>
      </c>
      <c r="K14" s="34">
        <v>100991.06589</v>
      </c>
      <c r="L14" s="5" t="s">
        <v>216</v>
      </c>
      <c r="M14" s="6" t="s">
        <v>167</v>
      </c>
      <c r="N14" s="6" t="s">
        <v>246</v>
      </c>
      <c r="O14" s="6" t="s">
        <v>250</v>
      </c>
      <c r="P14" s="6">
        <v>465</v>
      </c>
      <c r="Q14" s="6">
        <v>10008009</v>
      </c>
      <c r="R14" s="6" t="s">
        <v>136</v>
      </c>
      <c r="S14" s="6">
        <v>1039</v>
      </c>
      <c r="T14" s="6" t="s">
        <v>137</v>
      </c>
      <c r="U14" s="6"/>
      <c r="V14" s="5" t="s">
        <v>170</v>
      </c>
      <c r="W14" s="5">
        <v>13750</v>
      </c>
      <c r="Y14" s="5" t="s">
        <v>138</v>
      </c>
    </row>
    <row r="15" spans="1:26" s="5" customFormat="1" ht="15" hidden="1" customHeight="1">
      <c r="A15" s="8" t="s">
        <v>217</v>
      </c>
      <c r="B15" s="31" t="s">
        <v>144</v>
      </c>
      <c r="C15" s="16" t="s">
        <v>162</v>
      </c>
      <c r="D15" s="6" t="s">
        <v>169</v>
      </c>
      <c r="E15" s="5" t="s">
        <v>171</v>
      </c>
      <c r="F15" s="5" t="s">
        <v>40</v>
      </c>
      <c r="G15" s="34">
        <v>117686.25</v>
      </c>
      <c r="H15" s="5">
        <v>8.5589999999999993</v>
      </c>
      <c r="I15" s="5" t="str">
        <f t="shared" si="1"/>
        <v>100080091039465</v>
      </c>
      <c r="J15" s="34">
        <v>14306.71</v>
      </c>
      <c r="K15" s="34">
        <v>122451.13088999999</v>
      </c>
      <c r="L15" s="5" t="s">
        <v>218</v>
      </c>
      <c r="M15" s="6" t="s">
        <v>167</v>
      </c>
      <c r="N15" s="6" t="s">
        <v>246</v>
      </c>
      <c r="O15" s="6" t="s">
        <v>250</v>
      </c>
      <c r="P15" s="6">
        <v>465</v>
      </c>
      <c r="Q15" s="6">
        <v>10008009</v>
      </c>
      <c r="R15" s="6" t="s">
        <v>136</v>
      </c>
      <c r="S15" s="6">
        <v>1039</v>
      </c>
      <c r="T15" s="6" t="s">
        <v>137</v>
      </c>
      <c r="U15" s="6"/>
      <c r="V15" s="5" t="s">
        <v>170</v>
      </c>
      <c r="W15" s="5">
        <v>13750</v>
      </c>
      <c r="Y15" s="5" t="s">
        <v>138</v>
      </c>
    </row>
    <row r="16" spans="1:26" s="5" customFormat="1" ht="15" hidden="1" customHeight="1">
      <c r="A16" s="8" t="s">
        <v>219</v>
      </c>
      <c r="B16" s="31" t="s">
        <v>147</v>
      </c>
      <c r="C16" s="16" t="s">
        <v>166</v>
      </c>
      <c r="D16" s="6" t="s">
        <v>181</v>
      </c>
      <c r="E16" s="5" t="s">
        <v>171</v>
      </c>
      <c r="F16" s="5" t="s">
        <v>40</v>
      </c>
      <c r="G16" s="34">
        <v>96690</v>
      </c>
      <c r="H16" s="5">
        <v>7.032</v>
      </c>
      <c r="I16" s="5" t="str">
        <f t="shared" si="1"/>
        <v>100080091039465</v>
      </c>
      <c r="J16" s="34">
        <v>14306.71</v>
      </c>
      <c r="K16" s="34">
        <v>100604.78472</v>
      </c>
      <c r="L16" s="5" t="s">
        <v>220</v>
      </c>
      <c r="M16" s="6" t="s">
        <v>167</v>
      </c>
      <c r="N16" s="6" t="s">
        <v>246</v>
      </c>
      <c r="O16" s="6" t="s">
        <v>250</v>
      </c>
      <c r="P16" s="6">
        <v>465</v>
      </c>
      <c r="Q16" s="6">
        <v>10008009</v>
      </c>
      <c r="R16" s="6" t="s">
        <v>136</v>
      </c>
      <c r="S16" s="6">
        <v>1039</v>
      </c>
      <c r="T16" s="6" t="s">
        <v>137</v>
      </c>
      <c r="U16" s="6"/>
      <c r="V16" s="5" t="s">
        <v>170</v>
      </c>
      <c r="W16" s="5">
        <v>13750</v>
      </c>
      <c r="Y16" s="5" t="s">
        <v>138</v>
      </c>
    </row>
    <row r="17" spans="1:25" s="5" customFormat="1" ht="15" hidden="1" customHeight="1">
      <c r="A17" s="8" t="s">
        <v>221</v>
      </c>
      <c r="B17" s="31" t="s">
        <v>153</v>
      </c>
      <c r="C17" s="16" t="s">
        <v>157</v>
      </c>
      <c r="D17" s="6" t="s">
        <v>222</v>
      </c>
      <c r="E17" s="5" t="s">
        <v>171</v>
      </c>
      <c r="F17" s="5" t="s">
        <v>40</v>
      </c>
      <c r="G17" s="34">
        <v>102437.5</v>
      </c>
      <c r="H17" s="5">
        <v>7.45</v>
      </c>
      <c r="I17" s="5" t="str">
        <f t="shared" si="1"/>
        <v>100080091039465</v>
      </c>
      <c r="J17" s="34">
        <v>14306.71</v>
      </c>
      <c r="K17" s="34">
        <v>106584.9895</v>
      </c>
      <c r="L17" s="5" t="s">
        <v>223</v>
      </c>
      <c r="M17" s="6" t="s">
        <v>167</v>
      </c>
      <c r="N17" s="6" t="s">
        <v>246</v>
      </c>
      <c r="O17" s="6" t="s">
        <v>250</v>
      </c>
      <c r="P17" s="6">
        <v>465</v>
      </c>
      <c r="Q17" s="6">
        <v>10008009</v>
      </c>
      <c r="R17" s="6" t="s">
        <v>136</v>
      </c>
      <c r="S17" s="6">
        <v>1039</v>
      </c>
      <c r="T17" s="6" t="s">
        <v>137</v>
      </c>
      <c r="U17" s="6"/>
      <c r="V17" s="5" t="s">
        <v>170</v>
      </c>
      <c r="W17" s="5">
        <v>13750</v>
      </c>
      <c r="Y17" s="5" t="s">
        <v>138</v>
      </c>
    </row>
    <row r="18" spans="1:25" s="5" customFormat="1" ht="15" hidden="1" customHeight="1">
      <c r="A18" s="8" t="s">
        <v>224</v>
      </c>
      <c r="B18" s="31" t="s">
        <v>146</v>
      </c>
      <c r="C18" s="16" t="s">
        <v>190</v>
      </c>
      <c r="D18" s="6" t="s">
        <v>184</v>
      </c>
      <c r="E18" s="5" t="s">
        <v>171</v>
      </c>
      <c r="F18" s="5" t="s">
        <v>38</v>
      </c>
      <c r="G18" s="34">
        <v>89589.28</v>
      </c>
      <c r="H18" s="5">
        <v>9.5920000000000005</v>
      </c>
      <c r="I18" s="5" t="str">
        <f t="shared" si="1"/>
        <v>100080091039465</v>
      </c>
      <c r="J18" s="34">
        <v>9103.39</v>
      </c>
      <c r="K18" s="34">
        <v>87319.716879999993</v>
      </c>
      <c r="L18" s="5" t="s">
        <v>225</v>
      </c>
      <c r="M18" s="6" t="s">
        <v>167</v>
      </c>
      <c r="N18" s="6" t="s">
        <v>246</v>
      </c>
      <c r="O18" s="6" t="s">
        <v>250</v>
      </c>
      <c r="P18" s="6">
        <v>465</v>
      </c>
      <c r="Q18" s="6">
        <v>10008009</v>
      </c>
      <c r="R18" s="6" t="s">
        <v>136</v>
      </c>
      <c r="S18" s="6">
        <v>1039</v>
      </c>
      <c r="T18" s="6" t="s">
        <v>137</v>
      </c>
      <c r="U18" s="6"/>
      <c r="V18" s="5" t="s">
        <v>170</v>
      </c>
      <c r="W18" s="5">
        <v>9340</v>
      </c>
      <c r="Y18" s="5" t="s">
        <v>138</v>
      </c>
    </row>
    <row r="19" spans="1:25" s="5" customFormat="1" ht="15" hidden="1" customHeight="1">
      <c r="A19" s="8" t="s">
        <v>211</v>
      </c>
      <c r="B19" s="31" t="s">
        <v>153</v>
      </c>
      <c r="C19" s="16" t="s">
        <v>191</v>
      </c>
      <c r="D19" s="6" t="s">
        <v>188</v>
      </c>
      <c r="E19" s="5" t="s">
        <v>171</v>
      </c>
      <c r="F19" s="5" t="s">
        <v>38</v>
      </c>
      <c r="G19" s="34">
        <v>113434.3</v>
      </c>
      <c r="H19" s="5">
        <v>12.145</v>
      </c>
      <c r="I19" s="5" t="str">
        <f t="shared" si="1"/>
        <v>100080091039465</v>
      </c>
      <c r="J19" s="34">
        <v>9103.39</v>
      </c>
      <c r="K19" s="34">
        <v>110560.67154999998</v>
      </c>
      <c r="L19" s="5" t="s">
        <v>226</v>
      </c>
      <c r="M19" s="6" t="s">
        <v>167</v>
      </c>
      <c r="N19" s="6" t="s">
        <v>246</v>
      </c>
      <c r="O19" s="6" t="s">
        <v>250</v>
      </c>
      <c r="P19" s="6">
        <v>465</v>
      </c>
      <c r="Q19" s="6">
        <v>10008009</v>
      </c>
      <c r="R19" s="6" t="s">
        <v>136</v>
      </c>
      <c r="S19" s="6">
        <v>1039</v>
      </c>
      <c r="T19" s="6" t="s">
        <v>137</v>
      </c>
      <c r="U19" s="6"/>
      <c r="V19" s="5" t="s">
        <v>170</v>
      </c>
      <c r="W19" s="5">
        <v>9340</v>
      </c>
      <c r="Y19" s="5" t="s">
        <v>138</v>
      </c>
    </row>
    <row r="20" spans="1:25" s="5" customFormat="1" ht="15" hidden="1" customHeight="1">
      <c r="A20" s="8" t="s">
        <v>227</v>
      </c>
      <c r="B20" s="31" t="s">
        <v>153</v>
      </c>
      <c r="C20" s="16" t="s">
        <v>151</v>
      </c>
      <c r="D20" s="6" t="s">
        <v>213</v>
      </c>
      <c r="E20" s="5" t="s">
        <v>171</v>
      </c>
      <c r="F20" s="5" t="s">
        <v>40</v>
      </c>
      <c r="G20" s="34">
        <v>149153.54999999999</v>
      </c>
      <c r="H20" s="5">
        <v>10.927</v>
      </c>
      <c r="I20" s="5" t="str">
        <f t="shared" si="1"/>
        <v>100080091069465</v>
      </c>
      <c r="J20" s="34">
        <v>14306.71</v>
      </c>
      <c r="K20" s="34">
        <v>156329.42017</v>
      </c>
      <c r="L20" s="5" t="s">
        <v>228</v>
      </c>
      <c r="M20" s="6" t="s">
        <v>194</v>
      </c>
      <c r="N20" s="6" t="s">
        <v>246</v>
      </c>
      <c r="O20" s="6" t="s">
        <v>250</v>
      </c>
      <c r="P20" s="6">
        <v>465</v>
      </c>
      <c r="Q20" s="6">
        <v>10008009</v>
      </c>
      <c r="R20" s="6" t="s">
        <v>136</v>
      </c>
      <c r="S20" s="6">
        <v>1069</v>
      </c>
      <c r="T20" s="6" t="s">
        <v>137</v>
      </c>
      <c r="U20" s="6"/>
      <c r="V20" s="5" t="s">
        <v>170</v>
      </c>
      <c r="W20" s="5">
        <v>13650</v>
      </c>
      <c r="Y20" s="5" t="s">
        <v>138</v>
      </c>
    </row>
    <row r="21" spans="1:25" s="5" customFormat="1" ht="15" hidden="1" customHeight="1">
      <c r="A21" s="8" t="s">
        <v>229</v>
      </c>
      <c r="B21" s="31" t="s">
        <v>148</v>
      </c>
      <c r="C21" s="16" t="s">
        <v>158</v>
      </c>
      <c r="D21" s="6" t="s">
        <v>222</v>
      </c>
      <c r="E21" s="5" t="s">
        <v>171</v>
      </c>
      <c r="F21" s="5" t="s">
        <v>40</v>
      </c>
      <c r="G21" s="34">
        <v>131121.9</v>
      </c>
      <c r="H21" s="5">
        <v>9.6059999999999999</v>
      </c>
      <c r="I21" s="5" t="str">
        <f t="shared" si="1"/>
        <v>100080091069465</v>
      </c>
      <c r="J21" s="34">
        <v>14306.71</v>
      </c>
      <c r="K21" s="34">
        <v>137430.25625999999</v>
      </c>
      <c r="L21" s="5" t="s">
        <v>230</v>
      </c>
      <c r="M21" s="6" t="s">
        <v>194</v>
      </c>
      <c r="N21" s="6" t="s">
        <v>246</v>
      </c>
      <c r="O21" s="6" t="s">
        <v>250</v>
      </c>
      <c r="P21" s="6">
        <v>465</v>
      </c>
      <c r="Q21" s="6">
        <v>10008009</v>
      </c>
      <c r="R21" s="6" t="s">
        <v>136</v>
      </c>
      <c r="S21" s="6">
        <v>1069</v>
      </c>
      <c r="T21" s="6" t="s">
        <v>137</v>
      </c>
      <c r="U21" s="6"/>
      <c r="V21" s="5" t="s">
        <v>170</v>
      </c>
      <c r="W21" s="5">
        <v>13650</v>
      </c>
      <c r="Y21" s="5" t="s">
        <v>138</v>
      </c>
    </row>
    <row r="22" spans="1:25" s="5" customFormat="1" ht="15" hidden="1" customHeight="1">
      <c r="A22" s="8" t="s">
        <v>231</v>
      </c>
      <c r="B22" s="31" t="s">
        <v>152</v>
      </c>
      <c r="C22" s="16" t="s">
        <v>141</v>
      </c>
      <c r="D22" s="6" t="s">
        <v>232</v>
      </c>
      <c r="E22" s="5" t="s">
        <v>171</v>
      </c>
      <c r="F22" s="5" t="s">
        <v>40</v>
      </c>
      <c r="G22" s="34">
        <v>108528.75</v>
      </c>
      <c r="H22" s="5">
        <v>7.8929999999999998</v>
      </c>
      <c r="I22" s="5" t="str">
        <f t="shared" si="1"/>
        <v>100080091039465</v>
      </c>
      <c r="J22" s="34">
        <v>14306.71</v>
      </c>
      <c r="K22" s="34">
        <v>112922.86202999999</v>
      </c>
      <c r="L22" s="5" t="s">
        <v>233</v>
      </c>
      <c r="M22" s="6" t="s">
        <v>167</v>
      </c>
      <c r="N22" s="6" t="s">
        <v>246</v>
      </c>
      <c r="O22" s="6" t="s">
        <v>250</v>
      </c>
      <c r="P22" s="6">
        <v>465</v>
      </c>
      <c r="Q22" s="6">
        <v>10008009</v>
      </c>
      <c r="R22" s="6" t="s">
        <v>136</v>
      </c>
      <c r="S22" s="6">
        <v>1039</v>
      </c>
      <c r="T22" s="6" t="s">
        <v>137</v>
      </c>
      <c r="U22" s="6"/>
      <c r="V22" s="5" t="s">
        <v>170</v>
      </c>
      <c r="W22" s="5">
        <v>13750</v>
      </c>
      <c r="Y22" s="5" t="s">
        <v>138</v>
      </c>
    </row>
    <row r="23" spans="1:25" s="5" customFormat="1" ht="15" hidden="1" customHeight="1">
      <c r="A23" s="8" t="s">
        <v>234</v>
      </c>
      <c r="B23" s="31" t="s">
        <v>144</v>
      </c>
      <c r="C23" s="16" t="s">
        <v>155</v>
      </c>
      <c r="D23" s="6" t="s">
        <v>181</v>
      </c>
      <c r="E23" s="5" t="s">
        <v>171</v>
      </c>
      <c r="F23" s="5" t="s">
        <v>40</v>
      </c>
      <c r="G23" s="34">
        <v>117232.5</v>
      </c>
      <c r="H23" s="5">
        <v>8.5259999999999998</v>
      </c>
      <c r="I23" s="5" t="str">
        <f t="shared" si="1"/>
        <v>100080091039465</v>
      </c>
      <c r="J23" s="34">
        <v>14306.71</v>
      </c>
      <c r="K23" s="34">
        <v>121979.00945999999</v>
      </c>
      <c r="L23" s="5" t="s">
        <v>235</v>
      </c>
      <c r="M23" s="6" t="s">
        <v>167</v>
      </c>
      <c r="N23" s="6" t="s">
        <v>246</v>
      </c>
      <c r="O23" s="6" t="s">
        <v>250</v>
      </c>
      <c r="P23" s="6">
        <v>465</v>
      </c>
      <c r="Q23" s="6">
        <v>10008009</v>
      </c>
      <c r="R23" s="6" t="s">
        <v>136</v>
      </c>
      <c r="S23" s="6">
        <v>1039</v>
      </c>
      <c r="T23" s="6" t="s">
        <v>137</v>
      </c>
      <c r="U23" s="6"/>
      <c r="V23" s="5" t="s">
        <v>170</v>
      </c>
      <c r="W23" s="5">
        <v>13750</v>
      </c>
      <c r="Y23" s="5" t="s">
        <v>138</v>
      </c>
    </row>
    <row r="24" spans="1:25" s="5" customFormat="1" ht="15" hidden="1" customHeight="1">
      <c r="A24" s="8" t="s">
        <v>236</v>
      </c>
      <c r="B24" s="31" t="s">
        <v>153</v>
      </c>
      <c r="C24" s="16" t="s">
        <v>160</v>
      </c>
      <c r="D24" s="6" t="s">
        <v>169</v>
      </c>
      <c r="E24" s="5" t="s">
        <v>171</v>
      </c>
      <c r="F24" s="5" t="s">
        <v>40</v>
      </c>
      <c r="G24" s="34">
        <v>147276.25</v>
      </c>
      <c r="H24" s="5">
        <v>10.711</v>
      </c>
      <c r="I24" s="5" t="str">
        <f t="shared" si="1"/>
        <v>100080091039465</v>
      </c>
      <c r="J24" s="34">
        <v>14306.71</v>
      </c>
      <c r="K24" s="34">
        <v>153239.17080999998</v>
      </c>
      <c r="L24" s="5" t="s">
        <v>237</v>
      </c>
      <c r="M24" s="6" t="s">
        <v>167</v>
      </c>
      <c r="N24" s="6" t="s">
        <v>246</v>
      </c>
      <c r="O24" s="6" t="s">
        <v>250</v>
      </c>
      <c r="P24" s="6">
        <v>465</v>
      </c>
      <c r="Q24" s="6">
        <v>10008009</v>
      </c>
      <c r="R24" s="6" t="s">
        <v>136</v>
      </c>
      <c r="S24" s="6">
        <v>1039</v>
      </c>
      <c r="T24" s="6" t="s">
        <v>137</v>
      </c>
      <c r="U24" s="6"/>
      <c r="V24" s="5" t="s">
        <v>170</v>
      </c>
      <c r="W24" s="5">
        <v>13750</v>
      </c>
      <c r="Y24" s="5" t="s">
        <v>138</v>
      </c>
    </row>
    <row r="25" spans="1:25" s="5" customFormat="1" ht="15" hidden="1" customHeight="1">
      <c r="A25" s="8" t="s">
        <v>238</v>
      </c>
      <c r="B25" s="31" t="s">
        <v>154</v>
      </c>
      <c r="C25" s="16" t="s">
        <v>192</v>
      </c>
      <c r="D25" s="6" t="s">
        <v>239</v>
      </c>
      <c r="E25" s="5" t="s">
        <v>171</v>
      </c>
      <c r="F25" s="5" t="s">
        <v>38</v>
      </c>
      <c r="G25" s="34">
        <v>122849.02</v>
      </c>
      <c r="H25" s="5">
        <v>13.153</v>
      </c>
      <c r="I25" s="5" t="str">
        <f t="shared" ref="I25:I27" si="2">Q25&amp;S25&amp;P25</f>
        <v>100080091039465</v>
      </c>
      <c r="J25" s="34">
        <v>9103.39</v>
      </c>
      <c r="K25" s="34">
        <v>119736.88867</v>
      </c>
      <c r="L25" s="5" t="s">
        <v>240</v>
      </c>
      <c r="M25" s="6" t="s">
        <v>167</v>
      </c>
      <c r="N25" s="6" t="s">
        <v>246</v>
      </c>
      <c r="O25" s="6" t="s">
        <v>250</v>
      </c>
      <c r="P25" s="6">
        <v>465</v>
      </c>
      <c r="Q25" s="6">
        <v>10008009</v>
      </c>
      <c r="R25" s="6" t="s">
        <v>136</v>
      </c>
      <c r="S25" s="6">
        <v>1039</v>
      </c>
      <c r="T25" s="6" t="s">
        <v>137</v>
      </c>
      <c r="U25" s="6"/>
      <c r="V25" s="5" t="s">
        <v>170</v>
      </c>
      <c r="W25" s="5">
        <v>9340</v>
      </c>
      <c r="Y25" s="5" t="s">
        <v>138</v>
      </c>
    </row>
    <row r="26" spans="1:25" s="5" customFormat="1" ht="15" hidden="1" customHeight="1">
      <c r="A26" s="8" t="s">
        <v>241</v>
      </c>
      <c r="B26" s="31" t="s">
        <v>142</v>
      </c>
      <c r="C26" s="16" t="s">
        <v>150</v>
      </c>
      <c r="D26" s="6" t="s">
        <v>222</v>
      </c>
      <c r="E26" s="5" t="s">
        <v>171</v>
      </c>
      <c r="F26" s="5" t="s">
        <v>40</v>
      </c>
      <c r="G26" s="34">
        <v>113185.8</v>
      </c>
      <c r="H26" s="5">
        <v>8.2919999999999998</v>
      </c>
      <c r="I26" s="5" t="str">
        <f t="shared" si="2"/>
        <v>100080091069465</v>
      </c>
      <c r="J26" s="34">
        <v>14306.71</v>
      </c>
      <c r="K26" s="34">
        <v>118631.23931999999</v>
      </c>
      <c r="L26" s="5" t="s">
        <v>242</v>
      </c>
      <c r="M26" s="6" t="s">
        <v>194</v>
      </c>
      <c r="N26" s="6" t="s">
        <v>246</v>
      </c>
      <c r="O26" s="6" t="s">
        <v>250</v>
      </c>
      <c r="P26" s="6">
        <v>465</v>
      </c>
      <c r="Q26" s="6">
        <v>10008009</v>
      </c>
      <c r="R26" s="6" t="s">
        <v>136</v>
      </c>
      <c r="S26" s="6">
        <v>1069</v>
      </c>
      <c r="T26" s="6" t="s">
        <v>137</v>
      </c>
      <c r="U26" s="6"/>
      <c r="V26" s="5" t="s">
        <v>170</v>
      </c>
      <c r="W26" s="5">
        <v>13650</v>
      </c>
      <c r="Y26" s="5" t="s">
        <v>138</v>
      </c>
    </row>
    <row r="27" spans="1:25" s="5" customFormat="1" ht="15" hidden="1" customHeight="1">
      <c r="A27" s="8" t="s">
        <v>243</v>
      </c>
      <c r="B27" s="31" t="s">
        <v>139</v>
      </c>
      <c r="C27" s="16" t="s">
        <v>198</v>
      </c>
      <c r="D27" s="6" t="s">
        <v>196</v>
      </c>
      <c r="E27" s="5" t="s">
        <v>171</v>
      </c>
      <c r="F27" s="5" t="s">
        <v>38</v>
      </c>
      <c r="G27" s="34">
        <v>132917.15</v>
      </c>
      <c r="H27" s="5">
        <v>14.785</v>
      </c>
      <c r="I27" s="5" t="str">
        <f t="shared" si="2"/>
        <v>100080091069465</v>
      </c>
      <c r="J27" s="34">
        <v>9103.39</v>
      </c>
      <c r="K27" s="34">
        <v>134593.62114999999</v>
      </c>
      <c r="L27" s="5" t="s">
        <v>244</v>
      </c>
      <c r="M27" s="6" t="s">
        <v>194</v>
      </c>
      <c r="N27" s="6" t="s">
        <v>246</v>
      </c>
      <c r="O27" s="6" t="s">
        <v>250</v>
      </c>
      <c r="P27" s="6">
        <v>465</v>
      </c>
      <c r="Q27" s="6">
        <v>10008009</v>
      </c>
      <c r="R27" s="6" t="s">
        <v>136</v>
      </c>
      <c r="S27" s="6">
        <v>1069</v>
      </c>
      <c r="T27" s="6" t="s">
        <v>137</v>
      </c>
      <c r="U27" s="6"/>
      <c r="V27" s="5" t="s">
        <v>170</v>
      </c>
      <c r="W27" s="5">
        <v>8990</v>
      </c>
      <c r="Y27" s="5" t="s">
        <v>138</v>
      </c>
    </row>
  </sheetData>
  <autoFilter ref="A1:Z27">
    <filterColumn colId="4">
      <filters>
        <filter val="FDL DE SANTAFE OC 99545"/>
        <filter val="FDL USAQUEN OC 106585"/>
        <filter val="PERSONERIA BTA OC 103838"/>
        <filter val="SEC DIST GOBIERNO OC 105295"/>
      </filters>
    </filterColumn>
  </autoFilter>
  <phoneticPr fontId="3" type="noConversion"/>
  <conditionalFormatting sqref="A1:A1048576">
    <cfRule type="duplicateValues" dxfId="0" priority="1"/>
  </conditionalFormatting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40"/>
  <sheetViews>
    <sheetView workbookViewId="0">
      <selection sqref="A1:C40"/>
    </sheetView>
  </sheetViews>
  <sheetFormatPr baseColWidth="10" defaultRowHeight="12.75"/>
  <cols>
    <col min="1" max="1" width="6.28515625" bestFit="1" customWidth="1"/>
    <col min="2" max="2" width="3" bestFit="1" customWidth="1"/>
    <col min="3" max="3" width="28.28515625" bestFit="1" customWidth="1"/>
  </cols>
  <sheetData>
    <row r="1" spans="1:3" ht="25.5">
      <c r="A1" s="28" t="s">
        <v>80</v>
      </c>
      <c r="B1" s="28" t="s">
        <v>81</v>
      </c>
      <c r="C1" s="28" t="s">
        <v>82</v>
      </c>
    </row>
    <row r="2" spans="1:3">
      <c r="A2" s="29">
        <v>999</v>
      </c>
      <c r="B2" s="29" t="s">
        <v>83</v>
      </c>
      <c r="C2" s="29" t="s">
        <v>84</v>
      </c>
    </row>
    <row r="3" spans="1:3">
      <c r="A3" s="29">
        <v>1001</v>
      </c>
      <c r="B3" s="29" t="s">
        <v>83</v>
      </c>
      <c r="C3" s="29" t="s">
        <v>85</v>
      </c>
    </row>
    <row r="4" spans="1:3">
      <c r="A4" s="29">
        <v>1011</v>
      </c>
      <c r="B4" s="29" t="s">
        <v>83</v>
      </c>
      <c r="C4" s="29" t="s">
        <v>86</v>
      </c>
    </row>
    <row r="5" spans="1:3">
      <c r="A5" s="29">
        <v>1036</v>
      </c>
      <c r="B5" s="29" t="s">
        <v>83</v>
      </c>
      <c r="C5" s="29" t="s">
        <v>87</v>
      </c>
    </row>
    <row r="6" spans="1:3">
      <c r="A6" s="29">
        <v>1076</v>
      </c>
      <c r="B6" s="29" t="s">
        <v>83</v>
      </c>
      <c r="C6" s="29" t="s">
        <v>88</v>
      </c>
    </row>
    <row r="7" spans="1:3">
      <c r="A7" s="29">
        <v>1605</v>
      </c>
      <c r="B7" s="29" t="s">
        <v>83</v>
      </c>
      <c r="C7" s="29" t="s">
        <v>89</v>
      </c>
    </row>
    <row r="8" spans="1:3">
      <c r="A8" s="29">
        <v>1642</v>
      </c>
      <c r="B8" s="29" t="s">
        <v>83</v>
      </c>
      <c r="C8" s="29" t="s">
        <v>90</v>
      </c>
    </row>
    <row r="9" spans="1:3">
      <c r="A9" s="29">
        <v>1680</v>
      </c>
      <c r="B9" s="29" t="s">
        <v>83</v>
      </c>
      <c r="C9" s="29" t="s">
        <v>91</v>
      </c>
    </row>
    <row r="10" spans="1:3">
      <c r="A10" s="29">
        <v>1685</v>
      </c>
      <c r="B10" s="29" t="s">
        <v>83</v>
      </c>
      <c r="C10" s="29" t="s">
        <v>92</v>
      </c>
    </row>
    <row r="11" spans="1:3">
      <c r="A11" s="29">
        <v>1745</v>
      </c>
      <c r="B11" s="29" t="s">
        <v>83</v>
      </c>
      <c r="C11" s="29" t="s">
        <v>93</v>
      </c>
    </row>
    <row r="12" spans="1:3">
      <c r="A12" s="29">
        <v>1774</v>
      </c>
      <c r="B12" s="29" t="s">
        <v>83</v>
      </c>
      <c r="C12" s="29" t="s">
        <v>94</v>
      </c>
    </row>
    <row r="13" spans="1:3">
      <c r="A13" s="29">
        <v>1789</v>
      </c>
      <c r="B13" s="29" t="s">
        <v>83</v>
      </c>
      <c r="C13" s="29" t="s">
        <v>95</v>
      </c>
    </row>
    <row r="14" spans="1:3">
      <c r="A14" s="29">
        <v>1993</v>
      </c>
      <c r="B14" s="29" t="s">
        <v>83</v>
      </c>
      <c r="C14" s="29" t="s">
        <v>96</v>
      </c>
    </row>
    <row r="15" spans="1:3">
      <c r="A15" s="29">
        <v>2084</v>
      </c>
      <c r="B15" s="29" t="s">
        <v>83</v>
      </c>
      <c r="C15" s="29" t="s">
        <v>97</v>
      </c>
    </row>
    <row r="16" spans="1:3">
      <c r="A16" s="29">
        <v>2150</v>
      </c>
      <c r="B16" s="29" t="s">
        <v>83</v>
      </c>
      <c r="C16" s="29" t="s">
        <v>98</v>
      </c>
    </row>
    <row r="17" spans="1:3">
      <c r="A17" s="29">
        <v>2181</v>
      </c>
      <c r="B17" s="29" t="s">
        <v>83</v>
      </c>
      <c r="C17" s="29" t="s">
        <v>99</v>
      </c>
    </row>
    <row r="18" spans="1:3">
      <c r="A18" s="29">
        <v>2205</v>
      </c>
      <c r="B18" s="29" t="s">
        <v>83</v>
      </c>
      <c r="C18" s="29" t="s">
        <v>100</v>
      </c>
    </row>
    <row r="19" spans="1:3">
      <c r="A19" s="29">
        <v>2212</v>
      </c>
      <c r="B19" s="29" t="s">
        <v>83</v>
      </c>
      <c r="C19" s="29" t="s">
        <v>101</v>
      </c>
    </row>
    <row r="20" spans="1:3">
      <c r="A20" s="29">
        <v>2220</v>
      </c>
      <c r="B20" s="29" t="s">
        <v>83</v>
      </c>
      <c r="C20" s="29" t="s">
        <v>102</v>
      </c>
    </row>
    <row r="21" spans="1:3">
      <c r="A21" s="29">
        <v>2250</v>
      </c>
      <c r="B21" s="29" t="s">
        <v>83</v>
      </c>
      <c r="C21" s="29" t="s">
        <v>103</v>
      </c>
    </row>
    <row r="22" spans="1:3">
      <c r="A22" s="29">
        <v>2295</v>
      </c>
      <c r="B22" s="29" t="s">
        <v>83</v>
      </c>
      <c r="C22" s="29" t="s">
        <v>104</v>
      </c>
    </row>
    <row r="23" spans="1:3">
      <c r="A23" s="29">
        <v>2314</v>
      </c>
      <c r="B23" s="29" t="s">
        <v>83</v>
      </c>
      <c r="C23" s="29" t="s">
        <v>105</v>
      </c>
    </row>
    <row r="24" spans="1:3">
      <c r="A24" s="29">
        <v>2332</v>
      </c>
      <c r="B24" s="29" t="s">
        <v>83</v>
      </c>
      <c r="C24" s="29" t="s">
        <v>106</v>
      </c>
    </row>
    <row r="25" spans="1:3">
      <c r="A25" s="29">
        <v>2377</v>
      </c>
      <c r="B25" s="29" t="s">
        <v>83</v>
      </c>
      <c r="C25" s="29" t="s">
        <v>107</v>
      </c>
    </row>
    <row r="26" spans="1:3">
      <c r="A26" s="29">
        <v>2384</v>
      </c>
      <c r="B26" s="29" t="s">
        <v>83</v>
      </c>
      <c r="C26" s="29" t="s">
        <v>108</v>
      </c>
    </row>
    <row r="27" spans="1:3">
      <c r="A27" s="29">
        <v>2385</v>
      </c>
      <c r="B27" s="29" t="s">
        <v>83</v>
      </c>
      <c r="C27" s="29" t="s">
        <v>109</v>
      </c>
    </row>
    <row r="28" spans="1:3">
      <c r="A28" s="29">
        <v>2388</v>
      </c>
      <c r="B28" s="29" t="s">
        <v>83</v>
      </c>
      <c r="C28" s="29" t="s">
        <v>110</v>
      </c>
    </row>
    <row r="29" spans="1:3">
      <c r="A29" s="29">
        <v>2519</v>
      </c>
      <c r="B29" s="29" t="s">
        <v>83</v>
      </c>
      <c r="C29" s="29" t="s">
        <v>111</v>
      </c>
    </row>
    <row r="30" spans="1:3">
      <c r="A30" s="29">
        <v>2520</v>
      </c>
      <c r="B30" s="29" t="s">
        <v>83</v>
      </c>
      <c r="C30" s="29" t="s">
        <v>112</v>
      </c>
    </row>
    <row r="31" spans="1:3">
      <c r="A31" s="29">
        <v>2560</v>
      </c>
      <c r="B31" s="29" t="s">
        <v>83</v>
      </c>
      <c r="C31" s="29" t="s">
        <v>113</v>
      </c>
    </row>
    <row r="32" spans="1:3">
      <c r="A32" s="29">
        <v>2563</v>
      </c>
      <c r="B32" s="29" t="s">
        <v>83</v>
      </c>
      <c r="C32" s="29" t="s">
        <v>114</v>
      </c>
    </row>
    <row r="33" spans="1:3">
      <c r="A33" s="29">
        <v>2979</v>
      </c>
      <c r="B33" s="29" t="s">
        <v>83</v>
      </c>
      <c r="C33" s="29" t="s">
        <v>115</v>
      </c>
    </row>
    <row r="34" spans="1:3">
      <c r="A34" s="29">
        <v>3024</v>
      </c>
      <c r="B34" s="29" t="s">
        <v>83</v>
      </c>
      <c r="C34" s="29" t="s">
        <v>116</v>
      </c>
    </row>
    <row r="35" spans="1:3">
      <c r="A35" s="29">
        <v>3083</v>
      </c>
      <c r="B35" s="29" t="s">
        <v>83</v>
      </c>
      <c r="C35" s="29" t="s">
        <v>117</v>
      </c>
    </row>
    <row r="36" spans="1:3">
      <c r="A36" s="29">
        <v>3197</v>
      </c>
      <c r="B36" s="29" t="s">
        <v>83</v>
      </c>
      <c r="C36" s="29" t="s">
        <v>118</v>
      </c>
    </row>
    <row r="37" spans="1:3">
      <c r="A37" s="29">
        <v>3307</v>
      </c>
      <c r="B37" s="29" t="s">
        <v>83</v>
      </c>
      <c r="C37" s="29" t="s">
        <v>119</v>
      </c>
    </row>
    <row r="38" spans="1:3">
      <c r="A38" s="29">
        <v>3409</v>
      </c>
      <c r="B38" s="29" t="s">
        <v>83</v>
      </c>
      <c r="C38" s="29" t="s">
        <v>120</v>
      </c>
    </row>
    <row r="39" spans="1:3">
      <c r="A39" s="29">
        <v>3412</v>
      </c>
      <c r="B39" s="29" t="s">
        <v>83</v>
      </c>
      <c r="C39" s="29" t="s">
        <v>121</v>
      </c>
    </row>
    <row r="40" spans="1:3">
      <c r="A40" s="29">
        <v>3424</v>
      </c>
      <c r="B40" s="29" t="s">
        <v>83</v>
      </c>
      <c r="C40" s="29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Oculta</vt:lpstr>
      <vt:lpstr>Tabla</vt:lpstr>
      <vt:lpstr>Datos</vt:lpstr>
      <vt:lpstr>Ley Frontera</vt:lpstr>
      <vt:lpstr>Tabla!Área_de_impresión</vt:lpstr>
      <vt:lpstr>EDS</vt:lpstr>
      <vt:lpstr>Volumen</vt:lpstr>
    </vt:vector>
  </TitlesOfParts>
  <Company>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Informe Movilidad Corporativa</dc:title>
  <dc:creator>Alexander Gutierrez</dc:creator>
  <dc:description>Plantilla para envío de informes del área de Movilidad Corporativa</dc:description>
  <cp:lastModifiedBy>Lady Yesenia Rodriguez Benjumea</cp:lastModifiedBy>
  <cp:lastPrinted>2012-04-11T16:43:54Z</cp:lastPrinted>
  <dcterms:created xsi:type="dcterms:W3CDTF">2009-08-18T14:05:14Z</dcterms:created>
  <dcterms:modified xsi:type="dcterms:W3CDTF">2023-10-31T15:28:00Z</dcterms:modified>
</cp:coreProperties>
</file>